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เวิร์กบุ๊กนี้" defaultThemeVersion="153222"/>
  <mc:AlternateContent xmlns:mc="http://schemas.openxmlformats.org/markup-compatibility/2006">
    <mc:Choice Requires="x15">
      <x15ac:absPath xmlns:x15ac="http://schemas.microsoft.com/office/spreadsheetml/2010/11/ac" url="D:\5 เพจสื่อบ้านครูปุยฝ้าย ปพ.5-6\โรงเรียน\กลุ่ม VP3_1\2567\3 มีนาคม 2567\VP3.1017   บ้านงิ้วมีชัย   P100   M\"/>
    </mc:Choice>
  </mc:AlternateContent>
  <workbookProtection workbookAlgorithmName="SHA-512" workbookHashValue="2b05MjtB/nQJSY8J6+sU3smtyBzphZSISXDrM3vmnYlfO0jXiaYeHeWPPir7wi6TW9HZ0Ivn9Jje6gGEbP2nNQ==" workbookSaltValue="cPXKaRtDT0F4cChsNHkIgQ==" workbookSpinCount="100000" lockStructure="1"/>
  <bookViews>
    <workbookView xWindow="0" yWindow="0" windowWidth="20400" windowHeight="8475" tabRatio="867"/>
  </bookViews>
  <sheets>
    <sheet name="Menu1" sheetId="42" r:id="rId1"/>
    <sheet name="Menu" sheetId="60" r:id="rId2"/>
    <sheet name="ปกปพ5" sheetId="8" r:id="rId3"/>
    <sheet name="ข้อมูลพื้นฐาน" sheetId="80" r:id="rId4"/>
    <sheet name="ข้อมูลนร.1" sheetId="87" r:id="rId5"/>
    <sheet name="ข้อมูลนร.2" sheetId="88" r:id="rId6"/>
    <sheet name="ข้อมูลนร.3" sheetId="89" r:id="rId7"/>
    <sheet name="คำอธิบายรายวิชา" sheetId="58" r:id="rId8"/>
    <sheet name="มาตรฐาน" sheetId="50" r:id="rId9"/>
    <sheet name="SS" sheetId="17" state="hidden" r:id="rId10"/>
    <sheet name="พค" sheetId="92" r:id="rId11"/>
    <sheet name="มิย" sheetId="104" r:id="rId12"/>
    <sheet name="กค" sheetId="105" r:id="rId13"/>
    <sheet name="สค" sheetId="106" r:id="rId14"/>
    <sheet name="กย" sheetId="107" r:id="rId15"/>
    <sheet name="ตค" sheetId="108" r:id="rId16"/>
    <sheet name="พย" sheetId="109" r:id="rId17"/>
    <sheet name="ธค" sheetId="110" r:id="rId18"/>
    <sheet name="มค" sheetId="111" r:id="rId19"/>
    <sheet name="กพ" sheetId="112" r:id="rId20"/>
    <sheet name="มีค" sheetId="113" r:id="rId21"/>
    <sheet name="สรุปเวลาเรียน" sheetId="103" r:id="rId22"/>
    <sheet name="คะแนน1" sheetId="114" r:id="rId23"/>
    <sheet name="คะแนน2" sheetId="115" r:id="rId24"/>
    <sheet name="สรุปคะแนน" sheetId="116" r:id="rId25"/>
    <sheet name="ประเมินตัวชี้วัด  " sheetId="78" r:id="rId26"/>
    <sheet name="คุณลักษณะ" sheetId="51" r:id="rId27"/>
    <sheet name="การอ่าน" sheetId="52" r:id="rId28"/>
    <sheet name="Pสรุปคะแนน" sheetId="117" r:id="rId29"/>
    <sheet name="Pสรุปผลการเรียน" sheetId="3" r:id="rId30"/>
    <sheet name="Pตัวชี้วัด" sheetId="86" r:id="rId31"/>
    <sheet name="Pการอ่าน" sheetId="56" r:id="rId32"/>
    <sheet name="Pคุณลักษณะฯ " sheetId="54" r:id="rId33"/>
    <sheet name="Pแผนภูมิ1" sheetId="91" r:id="rId34"/>
    <sheet name="เกณฑ์การประเมิน" sheetId="85" r:id="rId35"/>
    <sheet name="Sheet1" sheetId="47" state="hidden" r:id="rId36"/>
  </sheets>
  <externalReferences>
    <externalReference r:id="rId37"/>
  </externalReferences>
  <definedNames>
    <definedName name="_xlnm._FilterDatabase" localSheetId="21" hidden="1">สรุปเวลาเรียน!$B$3:$W$44</definedName>
    <definedName name="monthname">[1]หน้าหลัก!$AF$6:$AF$17</definedName>
    <definedName name="_xlnm.Print_Area" localSheetId="31">Pการอ่าน!$D$3:$M$43</definedName>
    <definedName name="_xlnm.Print_Area" localSheetId="32">'Pคุณลักษณะฯ '!$D$3:$Z$45</definedName>
    <definedName name="_xlnm.Print_Area" localSheetId="30">Pตัวชี้วัด!$D$3:$AW$44</definedName>
    <definedName name="_xlnm.Print_Area" localSheetId="33">Pแผนภูมิ1!$D$3:$I$39</definedName>
    <definedName name="_xlnm.Print_Area" localSheetId="28">Pสรุปคะแนน!$D$3:$O$43</definedName>
    <definedName name="_xlnm.Print_Area" localSheetId="29">Pสรุปผลการเรียน!$D$3:$O$37</definedName>
    <definedName name="_xlnm.Print_Area" localSheetId="12">กค!$D$3:$AO$44</definedName>
    <definedName name="_xlnm.Print_Area" localSheetId="19">กพ!$D$3:$AO$44</definedName>
    <definedName name="_xlnm.Print_Area" localSheetId="14">กย!$D$3:$AO$44</definedName>
    <definedName name="_xlnm.Print_Area" localSheetId="27">การอ่าน!$D$3:$M$43</definedName>
    <definedName name="_xlnm.Print_Area" localSheetId="34">เกณฑ์การประเมิน!$D$3:$X$24</definedName>
    <definedName name="_xlnm.Print_Area" localSheetId="5">ข้อมูลนร.2!$D$3:$I$41</definedName>
    <definedName name="_xlnm.Print_Area" localSheetId="6">ข้อมูลนร.3!$D$3:$H$41</definedName>
    <definedName name="_xlnm.Print_Area" localSheetId="22">คะแนน1!$D$4:$AG$44</definedName>
    <definedName name="_xlnm.Print_Area" localSheetId="23">คะแนน2!$D$4:$AG$44</definedName>
    <definedName name="_xlnm.Print_Area" localSheetId="7">คำอธิบายรายวิชา!$D$3:$M$37</definedName>
    <definedName name="_xlnm.Print_Area" localSheetId="26">คุณลักษณะ!$D$3:$Z$44</definedName>
    <definedName name="_xlnm.Print_Area" localSheetId="15">ตค!$D$3:$AO$44</definedName>
    <definedName name="_xlnm.Print_Area" localSheetId="17">ธค!$D$3:$AO$44</definedName>
    <definedName name="_xlnm.Print_Area" localSheetId="2">ปกปพ5!$D$3:$P$34</definedName>
    <definedName name="_xlnm.Print_Area" localSheetId="25">'ประเมินตัวชี้วัด  '!$D$3:$AW$44</definedName>
    <definedName name="_xlnm.Print_Area" localSheetId="10">พค!$D$3:$AO$44</definedName>
    <definedName name="_xlnm.Print_Area" localSheetId="16">พย!$D$3:$AO$44</definedName>
    <definedName name="_xlnm.Print_Area" localSheetId="18">มค!$D$3:$AO$44</definedName>
    <definedName name="_xlnm.Print_Area" localSheetId="8">มาตรฐาน!$D$3:$Q$48</definedName>
    <definedName name="_xlnm.Print_Area" localSheetId="11">มิย!$D$3:$AO$44</definedName>
    <definedName name="_xlnm.Print_Area" localSheetId="20">มีค!$D$3:$AO$44</definedName>
    <definedName name="_xlnm.Print_Area" localSheetId="13">สค!$D$3:$AO$44</definedName>
    <definedName name="_xlnm.Print_Area" localSheetId="24">สรุปคะแนน!$D$3:$M$46</definedName>
    <definedName name="_xlnm.Print_Area" localSheetId="21">สรุปเวลาเรียน!$D$2:$W$44</definedName>
    <definedName name="_xlnm.Print_Titles" localSheetId="30">Pตัวชี้วัด!$D:$G</definedName>
    <definedName name="_xlnm.Print_Titles" localSheetId="28">Pสรุปคะแนน!$D:$H</definedName>
    <definedName name="_xlnm.Print_Titles" localSheetId="22">คะแนน1!$D:$H</definedName>
    <definedName name="_xlnm.Print_Titles" localSheetId="23">คะแนน2!$D:$H</definedName>
    <definedName name="_xlnm.Print_Titles" localSheetId="25">'ประเมินตัวชี้วัด  '!$D:$G</definedName>
    <definedName name="_xlnm.Print_Titles" localSheetId="8">มาตรฐาน!$3:$8</definedName>
    <definedName name="_xlnm.Print_Titles" localSheetId="24">สรุปคะแนน!$D:$H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" i="3" l="1"/>
  <c r="G3" i="117"/>
  <c r="AV11" i="78"/>
  <c r="AV12" i="78"/>
  <c r="AV13" i="78"/>
  <c r="AV14" i="78"/>
  <c r="AV15" i="78"/>
  <c r="AV16" i="78"/>
  <c r="AV17" i="78"/>
  <c r="AV18" i="78"/>
  <c r="AV19" i="78"/>
  <c r="AV20" i="78"/>
  <c r="AV21" i="78"/>
  <c r="AV22" i="78"/>
  <c r="AV23" i="78"/>
  <c r="AV24" i="78"/>
  <c r="AV25" i="78"/>
  <c r="AV26" i="78"/>
  <c r="AV27" i="78"/>
  <c r="AV28" i="78"/>
  <c r="AV29" i="78"/>
  <c r="AV30" i="78"/>
  <c r="AV31" i="78"/>
  <c r="AV32" i="78"/>
  <c r="AV33" i="78"/>
  <c r="AV34" i="78"/>
  <c r="AV35" i="78"/>
  <c r="AV36" i="78"/>
  <c r="AV37" i="78"/>
  <c r="AV38" i="78"/>
  <c r="AV39" i="78"/>
  <c r="AV40" i="78"/>
  <c r="AV41" i="78"/>
  <c r="AV42" i="78"/>
  <c r="AV43" i="78"/>
  <c r="AV44" i="78"/>
  <c r="AV10" i="78"/>
  <c r="AU7" i="78" l="1"/>
  <c r="AT7" i="78"/>
  <c r="AS7" i="78"/>
  <c r="AR7" i="78"/>
  <c r="AQ7" i="78"/>
  <c r="AP7" i="78"/>
  <c r="AO7" i="78"/>
  <c r="AN7" i="78"/>
  <c r="AM7" i="78"/>
  <c r="AL7" i="78"/>
  <c r="AK7" i="78"/>
  <c r="AJ7" i="78"/>
  <c r="AI7" i="78"/>
  <c r="AH7" i="78"/>
  <c r="AG7" i="78"/>
  <c r="AF7" i="78"/>
  <c r="AE7" i="78"/>
  <c r="AD7" i="78"/>
  <c r="AC7" i="78"/>
  <c r="AB7" i="78"/>
  <c r="AA7" i="78"/>
  <c r="Z7" i="78"/>
  <c r="Y7" i="78"/>
  <c r="X7" i="78"/>
  <c r="W7" i="78"/>
  <c r="V7" i="78"/>
  <c r="U7" i="78"/>
  <c r="T7" i="78"/>
  <c r="S7" i="78"/>
  <c r="R7" i="78"/>
  <c r="Q7" i="78"/>
  <c r="P7" i="78"/>
  <c r="O7" i="78"/>
  <c r="N7" i="78"/>
  <c r="M7" i="78"/>
  <c r="L7" i="78"/>
  <c r="K7" i="78"/>
  <c r="J7" i="78"/>
  <c r="I7" i="78"/>
  <c r="H7" i="78"/>
  <c r="H8" i="78"/>
  <c r="G3" i="116"/>
  <c r="M9" i="116"/>
  <c r="M10" i="116"/>
  <c r="M11" i="116"/>
  <c r="M12" i="116"/>
  <c r="M13" i="116"/>
  <c r="M14" i="116"/>
  <c r="M15" i="116"/>
  <c r="M16" i="116"/>
  <c r="M17" i="116"/>
  <c r="M18" i="116"/>
  <c r="M19" i="116"/>
  <c r="M20" i="116"/>
  <c r="M21" i="116"/>
  <c r="M22" i="116"/>
  <c r="M23" i="116"/>
  <c r="M24" i="116"/>
  <c r="M25" i="116"/>
  <c r="M26" i="116"/>
  <c r="M27" i="116"/>
  <c r="M28" i="116"/>
  <c r="M29" i="116"/>
  <c r="M30" i="116"/>
  <c r="M31" i="116"/>
  <c r="M32" i="116"/>
  <c r="M33" i="116"/>
  <c r="M34" i="116"/>
  <c r="M35" i="116"/>
  <c r="M36" i="116"/>
  <c r="M37" i="116"/>
  <c r="M38" i="116"/>
  <c r="M39" i="116"/>
  <c r="M40" i="116"/>
  <c r="M41" i="116"/>
  <c r="M42" i="116"/>
  <c r="M8" i="116"/>
  <c r="L9" i="116"/>
  <c r="L10" i="116"/>
  <c r="L11" i="116"/>
  <c r="L12" i="116"/>
  <c r="L13" i="116"/>
  <c r="L14" i="116"/>
  <c r="L15" i="116"/>
  <c r="L16" i="116"/>
  <c r="L17" i="116"/>
  <c r="L18" i="116"/>
  <c r="L19" i="116"/>
  <c r="L20" i="116"/>
  <c r="L21" i="116"/>
  <c r="L22" i="116"/>
  <c r="L23" i="116"/>
  <c r="L24" i="116"/>
  <c r="L25" i="116"/>
  <c r="L26" i="116"/>
  <c r="L27" i="116"/>
  <c r="L28" i="116"/>
  <c r="L29" i="116"/>
  <c r="L30" i="116"/>
  <c r="L31" i="116"/>
  <c r="L32" i="116"/>
  <c r="L33" i="116"/>
  <c r="L34" i="116"/>
  <c r="L35" i="116"/>
  <c r="L36" i="116"/>
  <c r="L37" i="116"/>
  <c r="L38" i="116"/>
  <c r="L39" i="116"/>
  <c r="L40" i="116"/>
  <c r="L41" i="116"/>
  <c r="L42" i="116"/>
  <c r="L8" i="116"/>
  <c r="AG10" i="115" l="1"/>
  <c r="AG11" i="115"/>
  <c r="AG12" i="115"/>
  <c r="AG13" i="115"/>
  <c r="AG14" i="115"/>
  <c r="AG15" i="115"/>
  <c r="AG16" i="115"/>
  <c r="AG17" i="115"/>
  <c r="AG18" i="115"/>
  <c r="AG19" i="115"/>
  <c r="AG20" i="115"/>
  <c r="AG21" i="115"/>
  <c r="AG22" i="115"/>
  <c r="AG23" i="115"/>
  <c r="AG24" i="115"/>
  <c r="AG25" i="115"/>
  <c r="AG26" i="115"/>
  <c r="AG27" i="115"/>
  <c r="AG28" i="115"/>
  <c r="AG29" i="115"/>
  <c r="AG30" i="115"/>
  <c r="AG31" i="115"/>
  <c r="AG32" i="115"/>
  <c r="AG33" i="115"/>
  <c r="AG34" i="115"/>
  <c r="AG35" i="115"/>
  <c r="AG36" i="115"/>
  <c r="AG37" i="115"/>
  <c r="AG38" i="115"/>
  <c r="AG39" i="115"/>
  <c r="AG40" i="115"/>
  <c r="AG41" i="115"/>
  <c r="AG42" i="115"/>
  <c r="AG43" i="115"/>
  <c r="AG9" i="115"/>
  <c r="AF10" i="115"/>
  <c r="AF11" i="115"/>
  <c r="AF12" i="115"/>
  <c r="AF13" i="115"/>
  <c r="AF14" i="115"/>
  <c r="AF15" i="115"/>
  <c r="AF16" i="115"/>
  <c r="AF17" i="115"/>
  <c r="AF18" i="115"/>
  <c r="AF19" i="115"/>
  <c r="AF20" i="115"/>
  <c r="AF21" i="115"/>
  <c r="AF22" i="115"/>
  <c r="AF23" i="115"/>
  <c r="AF24" i="115"/>
  <c r="AF25" i="115"/>
  <c r="AF26" i="115"/>
  <c r="AF27" i="115"/>
  <c r="AF28" i="115"/>
  <c r="AF29" i="115"/>
  <c r="AF30" i="115"/>
  <c r="AF31" i="115"/>
  <c r="AF32" i="115"/>
  <c r="AF33" i="115"/>
  <c r="AF34" i="115"/>
  <c r="AF35" i="115"/>
  <c r="AF36" i="115"/>
  <c r="AF37" i="115"/>
  <c r="AF38" i="115"/>
  <c r="AF39" i="115"/>
  <c r="AF40" i="115"/>
  <c r="AF41" i="115"/>
  <c r="AF42" i="115"/>
  <c r="AF43" i="115"/>
  <c r="AF9" i="115"/>
  <c r="AD10" i="115"/>
  <c r="AD11" i="115"/>
  <c r="AD12" i="115"/>
  <c r="AD13" i="115"/>
  <c r="AD14" i="115"/>
  <c r="AD15" i="115"/>
  <c r="AD16" i="115"/>
  <c r="AD17" i="115"/>
  <c r="AD18" i="115"/>
  <c r="AD19" i="115"/>
  <c r="AD20" i="115"/>
  <c r="AD21" i="115"/>
  <c r="AD22" i="115"/>
  <c r="AD23" i="115"/>
  <c r="AD24" i="115"/>
  <c r="AD25" i="115"/>
  <c r="AD26" i="115"/>
  <c r="AD27" i="115"/>
  <c r="AD28" i="115"/>
  <c r="AD29" i="115"/>
  <c r="AD30" i="115"/>
  <c r="AD31" i="115"/>
  <c r="AD32" i="115"/>
  <c r="AD33" i="115"/>
  <c r="AD34" i="115"/>
  <c r="AD35" i="115"/>
  <c r="AD36" i="115"/>
  <c r="AD37" i="115"/>
  <c r="AD38" i="115"/>
  <c r="AD39" i="115"/>
  <c r="AD40" i="115"/>
  <c r="AD41" i="115"/>
  <c r="AD42" i="115"/>
  <c r="AD43" i="115"/>
  <c r="AD9" i="115"/>
  <c r="AC10" i="115"/>
  <c r="AC11" i="115"/>
  <c r="AC12" i="115"/>
  <c r="AC13" i="115"/>
  <c r="AC14" i="115"/>
  <c r="AC15" i="115"/>
  <c r="AC16" i="115"/>
  <c r="AC17" i="115"/>
  <c r="AC18" i="115"/>
  <c r="AC19" i="115"/>
  <c r="AC20" i="115"/>
  <c r="AC21" i="115"/>
  <c r="AC22" i="115"/>
  <c r="AC23" i="115"/>
  <c r="AC24" i="115"/>
  <c r="AC25" i="115"/>
  <c r="AC26" i="115"/>
  <c r="AC27" i="115"/>
  <c r="AC28" i="115"/>
  <c r="AC29" i="115"/>
  <c r="AC30" i="115"/>
  <c r="AC31" i="115"/>
  <c r="AC32" i="115"/>
  <c r="AC33" i="115"/>
  <c r="AC34" i="115"/>
  <c r="AC35" i="115"/>
  <c r="AC36" i="115"/>
  <c r="AC37" i="115"/>
  <c r="AC38" i="115"/>
  <c r="AC39" i="115"/>
  <c r="AC40" i="115"/>
  <c r="AC41" i="115"/>
  <c r="AC42" i="115"/>
  <c r="AC43" i="115"/>
  <c r="AC9" i="115"/>
  <c r="AF10" i="114" l="1"/>
  <c r="AF11" i="114"/>
  <c r="AF12" i="114"/>
  <c r="AF13" i="114"/>
  <c r="AF14" i="114"/>
  <c r="AF15" i="114"/>
  <c r="AF16" i="114"/>
  <c r="AF17" i="114"/>
  <c r="AF18" i="114"/>
  <c r="AF19" i="114"/>
  <c r="AF20" i="114"/>
  <c r="AF21" i="114"/>
  <c r="AF22" i="114"/>
  <c r="AF23" i="114"/>
  <c r="AF24" i="114"/>
  <c r="AF25" i="114"/>
  <c r="AF26" i="114"/>
  <c r="AF27" i="114"/>
  <c r="AF28" i="114"/>
  <c r="AF29" i="114"/>
  <c r="AF30" i="114"/>
  <c r="AF31" i="114"/>
  <c r="AF32" i="114"/>
  <c r="AF33" i="114"/>
  <c r="AF34" i="114"/>
  <c r="AF35" i="114"/>
  <c r="AF36" i="114"/>
  <c r="AF37" i="114"/>
  <c r="AF38" i="114"/>
  <c r="AF39" i="114"/>
  <c r="AF40" i="114"/>
  <c r="AF41" i="114"/>
  <c r="AF42" i="114"/>
  <c r="AF43" i="114"/>
  <c r="AF9" i="114"/>
  <c r="AD10" i="114"/>
  <c r="AD11" i="114"/>
  <c r="AD12" i="114"/>
  <c r="AD13" i="114"/>
  <c r="AD14" i="114"/>
  <c r="AD15" i="114"/>
  <c r="AD16" i="114"/>
  <c r="AD17" i="114"/>
  <c r="AD18" i="114"/>
  <c r="AD19" i="114"/>
  <c r="AD20" i="114"/>
  <c r="AD21" i="114"/>
  <c r="AD22" i="114"/>
  <c r="AD23" i="114"/>
  <c r="AD24" i="114"/>
  <c r="AD25" i="114"/>
  <c r="AD26" i="114"/>
  <c r="AD27" i="114"/>
  <c r="AD28" i="114"/>
  <c r="AD29" i="114"/>
  <c r="AD30" i="114"/>
  <c r="AD31" i="114"/>
  <c r="AD32" i="114"/>
  <c r="AD33" i="114"/>
  <c r="AD34" i="114"/>
  <c r="AD35" i="114"/>
  <c r="AD36" i="114"/>
  <c r="AD37" i="114"/>
  <c r="AD38" i="114"/>
  <c r="AD39" i="114"/>
  <c r="AD40" i="114"/>
  <c r="AD41" i="114"/>
  <c r="AD42" i="114"/>
  <c r="AD43" i="114"/>
  <c r="AD9" i="114"/>
  <c r="AC10" i="114"/>
  <c r="AC11" i="114"/>
  <c r="AC12" i="114"/>
  <c r="AC13" i="114"/>
  <c r="AC14" i="114"/>
  <c r="AC15" i="114"/>
  <c r="AC16" i="114"/>
  <c r="AC17" i="114"/>
  <c r="AC18" i="114"/>
  <c r="AC19" i="114"/>
  <c r="AC20" i="114"/>
  <c r="AC21" i="114"/>
  <c r="AC22" i="114"/>
  <c r="AC23" i="114"/>
  <c r="AC24" i="114"/>
  <c r="AC25" i="114"/>
  <c r="AC26" i="114"/>
  <c r="AC27" i="114"/>
  <c r="AC28" i="114"/>
  <c r="AC29" i="114"/>
  <c r="AC30" i="114"/>
  <c r="AC31" i="114"/>
  <c r="AC32" i="114"/>
  <c r="AC33" i="114"/>
  <c r="AC34" i="114"/>
  <c r="AC35" i="114"/>
  <c r="AC36" i="114"/>
  <c r="AC37" i="114"/>
  <c r="AC38" i="114"/>
  <c r="AC39" i="114"/>
  <c r="AC40" i="114"/>
  <c r="AC41" i="114"/>
  <c r="AC42" i="114"/>
  <c r="AC43" i="114"/>
  <c r="AC9" i="114"/>
  <c r="Q11" i="103"/>
  <c r="R11" i="103"/>
  <c r="S11" i="103"/>
  <c r="T11" i="103"/>
  <c r="U11" i="103"/>
  <c r="V11" i="103"/>
  <c r="W11" i="103"/>
  <c r="Q12" i="103"/>
  <c r="V12" i="103" s="1"/>
  <c r="R12" i="103"/>
  <c r="S12" i="103"/>
  <c r="T12" i="103"/>
  <c r="U12" i="103"/>
  <c r="Q13" i="103"/>
  <c r="W13" i="103" s="1"/>
  <c r="R13" i="103"/>
  <c r="S13" i="103"/>
  <c r="T13" i="103"/>
  <c r="U13" i="103"/>
  <c r="V13" i="103"/>
  <c r="Q25" i="103"/>
  <c r="W25" i="103" s="1"/>
  <c r="R25" i="103"/>
  <c r="S25" i="103"/>
  <c r="T25" i="103"/>
  <c r="U25" i="103"/>
  <c r="V25" i="103"/>
  <c r="Q26" i="103"/>
  <c r="R26" i="103"/>
  <c r="S26" i="103"/>
  <c r="T26" i="103"/>
  <c r="U26" i="103"/>
  <c r="V26" i="103"/>
  <c r="W26" i="103"/>
  <c r="Q27" i="103"/>
  <c r="R27" i="103"/>
  <c r="S27" i="103"/>
  <c r="T27" i="103"/>
  <c r="U27" i="103"/>
  <c r="V27" i="103"/>
  <c r="W27" i="103"/>
  <c r="Q28" i="103"/>
  <c r="V28" i="103" s="1"/>
  <c r="R28" i="103"/>
  <c r="S28" i="103"/>
  <c r="T28" i="103"/>
  <c r="U28" i="103"/>
  <c r="Q29" i="103"/>
  <c r="W29" i="103" s="1"/>
  <c r="R29" i="103"/>
  <c r="S29" i="103"/>
  <c r="T29" i="103"/>
  <c r="U29" i="103"/>
  <c r="V29" i="103"/>
  <c r="Q30" i="103"/>
  <c r="R30" i="103"/>
  <c r="S30" i="103"/>
  <c r="T30" i="103"/>
  <c r="U30" i="103"/>
  <c r="V30" i="103"/>
  <c r="W30" i="103"/>
  <c r="Q31" i="103"/>
  <c r="R31" i="103"/>
  <c r="S31" i="103"/>
  <c r="T31" i="103"/>
  <c r="U31" i="103"/>
  <c r="V31" i="103"/>
  <c r="W31" i="103"/>
  <c r="Q32" i="103"/>
  <c r="V32" i="103" s="1"/>
  <c r="R32" i="103"/>
  <c r="S32" i="103"/>
  <c r="T32" i="103"/>
  <c r="U32" i="103"/>
  <c r="Q33" i="103"/>
  <c r="W33" i="103" s="1"/>
  <c r="R33" i="103"/>
  <c r="S33" i="103"/>
  <c r="T33" i="103"/>
  <c r="U33" i="103"/>
  <c r="V33" i="103"/>
  <c r="Q34" i="103"/>
  <c r="R34" i="103"/>
  <c r="S34" i="103"/>
  <c r="T34" i="103"/>
  <c r="U34" i="103"/>
  <c r="V34" i="103"/>
  <c r="W34" i="103"/>
  <c r="Q35" i="103"/>
  <c r="R35" i="103"/>
  <c r="S35" i="103"/>
  <c r="T35" i="103"/>
  <c r="U35" i="103"/>
  <c r="V35" i="103"/>
  <c r="W35" i="103"/>
  <c r="Q36" i="103"/>
  <c r="V36" i="103" s="1"/>
  <c r="R36" i="103"/>
  <c r="S36" i="103"/>
  <c r="T36" i="103"/>
  <c r="U36" i="103"/>
  <c r="Q37" i="103"/>
  <c r="W37" i="103" s="1"/>
  <c r="R37" i="103"/>
  <c r="S37" i="103"/>
  <c r="T37" i="103"/>
  <c r="U37" i="103"/>
  <c r="V37" i="103"/>
  <c r="Q38" i="103"/>
  <c r="R38" i="103"/>
  <c r="S38" i="103"/>
  <c r="T38" i="103"/>
  <c r="U38" i="103"/>
  <c r="V38" i="103"/>
  <c r="W38" i="103"/>
  <c r="Q39" i="103"/>
  <c r="R39" i="103"/>
  <c r="S39" i="103"/>
  <c r="T39" i="103"/>
  <c r="U39" i="103"/>
  <c r="V39" i="103"/>
  <c r="W39" i="103"/>
  <c r="Q40" i="103"/>
  <c r="V40" i="103" s="1"/>
  <c r="R40" i="103"/>
  <c r="S40" i="103"/>
  <c r="T40" i="103"/>
  <c r="U40" i="103"/>
  <c r="Q41" i="103"/>
  <c r="W41" i="103" s="1"/>
  <c r="R41" i="103"/>
  <c r="S41" i="103"/>
  <c r="T41" i="103"/>
  <c r="U41" i="103"/>
  <c r="V41" i="103"/>
  <c r="Q42" i="103"/>
  <c r="R42" i="103"/>
  <c r="S42" i="103"/>
  <c r="T42" i="103"/>
  <c r="U42" i="103"/>
  <c r="V42" i="103"/>
  <c r="W42" i="103"/>
  <c r="Q43" i="103"/>
  <c r="R43" i="103"/>
  <c r="S43" i="103"/>
  <c r="T43" i="103"/>
  <c r="U43" i="103"/>
  <c r="V43" i="103"/>
  <c r="W43" i="103"/>
  <c r="Q44" i="103"/>
  <c r="V44" i="103" s="1"/>
  <c r="R44" i="103"/>
  <c r="S44" i="103"/>
  <c r="T44" i="103"/>
  <c r="U44" i="103"/>
  <c r="W10" i="103"/>
  <c r="V10" i="103"/>
  <c r="Q10" i="103"/>
  <c r="W44" i="103" l="1"/>
  <c r="W40" i="103"/>
  <c r="W36" i="103"/>
  <c r="W32" i="103"/>
  <c r="W28" i="103"/>
  <c r="W12" i="103"/>
  <c r="E34" i="8"/>
  <c r="G33" i="8"/>
  <c r="N28" i="8"/>
  <c r="G6" i="92"/>
  <c r="G8" i="89" l="1"/>
  <c r="G9" i="89"/>
  <c r="G10" i="89"/>
  <c r="G11" i="89"/>
  <c r="G12" i="89"/>
  <c r="G13" i="89"/>
  <c r="G14" i="89"/>
  <c r="G15" i="89"/>
  <c r="G16" i="89"/>
  <c r="G17" i="89"/>
  <c r="G18" i="89"/>
  <c r="G19" i="89"/>
  <c r="G20" i="89"/>
  <c r="G21" i="89"/>
  <c r="G22" i="89"/>
  <c r="G23" i="89"/>
  <c r="G24" i="89"/>
  <c r="G25" i="89"/>
  <c r="G26" i="89"/>
  <c r="G27" i="89"/>
  <c r="G28" i="89"/>
  <c r="G29" i="89"/>
  <c r="G30" i="89"/>
  <c r="G31" i="89"/>
  <c r="G32" i="89"/>
  <c r="G33" i="89"/>
  <c r="G34" i="89"/>
  <c r="G35" i="89"/>
  <c r="G36" i="89"/>
  <c r="G37" i="89"/>
  <c r="G38" i="89"/>
  <c r="G39" i="89"/>
  <c r="G40" i="89"/>
  <c r="G41" i="89"/>
  <c r="G7" i="89"/>
  <c r="G8" i="88"/>
  <c r="G9" i="88"/>
  <c r="G10" i="88"/>
  <c r="G11" i="88"/>
  <c r="G12" i="88"/>
  <c r="G13" i="88"/>
  <c r="G14" i="88"/>
  <c r="G15" i="88"/>
  <c r="G16" i="88"/>
  <c r="G17" i="88"/>
  <c r="G18" i="88"/>
  <c r="G19" i="88"/>
  <c r="G20" i="88"/>
  <c r="G21" i="88"/>
  <c r="G22" i="88"/>
  <c r="G23" i="88"/>
  <c r="G24" i="88"/>
  <c r="G25" i="88"/>
  <c r="G26" i="88"/>
  <c r="G27" i="88"/>
  <c r="G28" i="88"/>
  <c r="G29" i="88"/>
  <c r="G30" i="88"/>
  <c r="G31" i="88"/>
  <c r="G32" i="88"/>
  <c r="G33" i="88"/>
  <c r="G34" i="88"/>
  <c r="G35" i="88"/>
  <c r="G36" i="88"/>
  <c r="G37" i="88"/>
  <c r="G38" i="88"/>
  <c r="G39" i="88"/>
  <c r="G40" i="88"/>
  <c r="G41" i="88"/>
  <c r="G7" i="88"/>
  <c r="AD8" i="114" l="1"/>
  <c r="S4" i="114"/>
  <c r="S4" i="115"/>
  <c r="F9" i="114"/>
  <c r="F9" i="117" l="1"/>
  <c r="F10" i="117"/>
  <c r="E9" i="117"/>
  <c r="E10" i="117"/>
  <c r="E23" i="117"/>
  <c r="E24" i="117"/>
  <c r="E25" i="117"/>
  <c r="E26" i="117"/>
  <c r="E27" i="117"/>
  <c r="E28" i="117"/>
  <c r="E29" i="117"/>
  <c r="E30" i="117"/>
  <c r="E31" i="117"/>
  <c r="E32" i="117"/>
  <c r="E33" i="117"/>
  <c r="E34" i="117"/>
  <c r="E35" i="117"/>
  <c r="E36" i="117"/>
  <c r="E37" i="117"/>
  <c r="E38" i="117"/>
  <c r="E39" i="117"/>
  <c r="E40" i="117"/>
  <c r="E41" i="117"/>
  <c r="E42" i="117"/>
  <c r="F8" i="117"/>
  <c r="E8" i="117"/>
  <c r="F4" i="117"/>
  <c r="F3" i="117"/>
  <c r="AE8" i="115" l="1"/>
  <c r="AD8" i="115"/>
  <c r="AE8" i="114"/>
  <c r="AF8" i="114"/>
  <c r="I7" i="116" s="1"/>
  <c r="F5" i="115"/>
  <c r="G4" i="115"/>
  <c r="F4" i="115"/>
  <c r="E10" i="115"/>
  <c r="E11" i="115"/>
  <c r="E24" i="115"/>
  <c r="E25" i="115"/>
  <c r="E26" i="115"/>
  <c r="E27" i="115"/>
  <c r="E28" i="115"/>
  <c r="E29" i="115"/>
  <c r="E30" i="115"/>
  <c r="E31" i="115"/>
  <c r="E32" i="115"/>
  <c r="E33" i="115"/>
  <c r="E34" i="115"/>
  <c r="E35" i="115"/>
  <c r="E36" i="115"/>
  <c r="E37" i="115"/>
  <c r="E38" i="115"/>
  <c r="E39" i="115"/>
  <c r="E40" i="115"/>
  <c r="E41" i="115"/>
  <c r="E42" i="115"/>
  <c r="E43" i="115"/>
  <c r="F10" i="115"/>
  <c r="F11" i="115"/>
  <c r="F9" i="115"/>
  <c r="E9" i="115"/>
  <c r="F9" i="116"/>
  <c r="F10" i="116"/>
  <c r="F8" i="116"/>
  <c r="E9" i="116"/>
  <c r="E10" i="116"/>
  <c r="E23" i="116"/>
  <c r="E24" i="116"/>
  <c r="E25" i="116"/>
  <c r="E26" i="116"/>
  <c r="E27" i="116"/>
  <c r="E28" i="116"/>
  <c r="E29" i="116"/>
  <c r="E30" i="116"/>
  <c r="E31" i="116"/>
  <c r="E32" i="116"/>
  <c r="E33" i="116"/>
  <c r="E34" i="116"/>
  <c r="E35" i="116"/>
  <c r="E36" i="116"/>
  <c r="E37" i="116"/>
  <c r="E38" i="116"/>
  <c r="E39" i="116"/>
  <c r="E40" i="116"/>
  <c r="E41" i="116"/>
  <c r="E42" i="116"/>
  <c r="E8" i="116"/>
  <c r="F4" i="116"/>
  <c r="F3" i="116"/>
  <c r="F10" i="114"/>
  <c r="F11" i="114"/>
  <c r="E10" i="114"/>
  <c r="E11" i="114"/>
  <c r="E24" i="114"/>
  <c r="E25" i="114"/>
  <c r="E26" i="114"/>
  <c r="E27" i="114"/>
  <c r="E28" i="114"/>
  <c r="E29" i="114"/>
  <c r="E30" i="114"/>
  <c r="E31" i="114"/>
  <c r="E32" i="114"/>
  <c r="E33" i="114"/>
  <c r="E34" i="114"/>
  <c r="E35" i="114"/>
  <c r="E36" i="114"/>
  <c r="E37" i="114"/>
  <c r="E38" i="114"/>
  <c r="E39" i="114"/>
  <c r="E40" i="114"/>
  <c r="E41" i="114"/>
  <c r="E42" i="114"/>
  <c r="E43" i="114"/>
  <c r="E9" i="114"/>
  <c r="F5" i="114"/>
  <c r="G4" i="114"/>
  <c r="F4" i="114"/>
  <c r="AF8" i="115"/>
  <c r="J7" i="116" s="1"/>
  <c r="AC8" i="115"/>
  <c r="AC8" i="114"/>
  <c r="F3" i="103" l="1"/>
  <c r="H28" i="8"/>
  <c r="L26" i="8"/>
  <c r="O26" i="8"/>
  <c r="J26" i="8"/>
  <c r="K8" i="8"/>
  <c r="E5" i="91"/>
  <c r="D4" i="54"/>
  <c r="D4" i="56"/>
  <c r="H4" i="86"/>
  <c r="F6" i="3"/>
  <c r="D4" i="52"/>
  <c r="D4" i="51"/>
  <c r="H4" i="78"/>
  <c r="D6" i="50"/>
  <c r="D4" i="89"/>
  <c r="E7" i="89"/>
  <c r="D4" i="88"/>
  <c r="J7" i="87"/>
  <c r="K7" i="87"/>
  <c r="J8" i="87"/>
  <c r="K8" i="87"/>
  <c r="J9" i="87"/>
  <c r="K9" i="87"/>
  <c r="J10" i="87"/>
  <c r="K10" i="87"/>
  <c r="J11" i="87"/>
  <c r="K11" i="87"/>
  <c r="J12" i="87"/>
  <c r="K12" i="87"/>
  <c r="J13" i="87"/>
  <c r="K13" i="87"/>
  <c r="J14" i="87"/>
  <c r="K14" i="87"/>
  <c r="J15" i="87"/>
  <c r="K15" i="87"/>
  <c r="J16" i="87"/>
  <c r="K16" i="87"/>
  <c r="J17" i="87"/>
  <c r="K17" i="87"/>
  <c r="J18" i="87"/>
  <c r="K18" i="87"/>
  <c r="J19" i="87"/>
  <c r="K19" i="87"/>
  <c r="J20" i="87"/>
  <c r="K20" i="87"/>
  <c r="J21" i="87"/>
  <c r="K21" i="87"/>
  <c r="J22" i="87"/>
  <c r="K22" i="87"/>
  <c r="J23" i="87"/>
  <c r="K23" i="87"/>
  <c r="J24" i="87"/>
  <c r="K24" i="87"/>
  <c r="J25" i="87"/>
  <c r="K25" i="87"/>
  <c r="J26" i="87"/>
  <c r="K26" i="87"/>
  <c r="J27" i="87"/>
  <c r="K27" i="87"/>
  <c r="J28" i="87"/>
  <c r="K28" i="87"/>
  <c r="J29" i="87"/>
  <c r="K29" i="87"/>
  <c r="J30" i="87"/>
  <c r="K30" i="87"/>
  <c r="J31" i="87"/>
  <c r="K31" i="87"/>
  <c r="J32" i="87"/>
  <c r="K32" i="87"/>
  <c r="J33" i="87"/>
  <c r="K33" i="87"/>
  <c r="J34" i="87"/>
  <c r="K34" i="87"/>
  <c r="J35" i="87"/>
  <c r="K35" i="87"/>
  <c r="J36" i="87"/>
  <c r="K36" i="87"/>
  <c r="J37" i="87"/>
  <c r="K37" i="87"/>
  <c r="J38" i="87"/>
  <c r="K38" i="87"/>
  <c r="J39" i="87"/>
  <c r="K39" i="87"/>
  <c r="J40" i="87"/>
  <c r="K40" i="87"/>
  <c r="K6" i="87"/>
  <c r="J6" i="87"/>
  <c r="D4" i="58" l="1"/>
  <c r="L9" i="103" l="1"/>
  <c r="I9" i="103"/>
  <c r="E9" i="103"/>
  <c r="O5" i="103"/>
  <c r="N5" i="103"/>
  <c r="M5" i="103"/>
  <c r="L5" i="103"/>
  <c r="K5" i="103"/>
  <c r="J5" i="103"/>
  <c r="I5" i="103"/>
  <c r="H5" i="103"/>
  <c r="G5" i="103"/>
  <c r="F5" i="103"/>
  <c r="E5" i="103"/>
  <c r="AK8" i="113"/>
  <c r="O9" i="103" s="1"/>
  <c r="AL6" i="113"/>
  <c r="G6" i="113"/>
  <c r="H6" i="113" s="1"/>
  <c r="I6" i="113" s="1"/>
  <c r="J6" i="113" s="1"/>
  <c r="K6" i="113" s="1"/>
  <c r="L6" i="113" s="1"/>
  <c r="M6" i="113" s="1"/>
  <c r="N6" i="113" s="1"/>
  <c r="O6" i="113" s="1"/>
  <c r="P6" i="113" s="1"/>
  <c r="Q6" i="113" s="1"/>
  <c r="R6" i="113" s="1"/>
  <c r="S6" i="113" s="1"/>
  <c r="T6" i="113" s="1"/>
  <c r="U6" i="113" s="1"/>
  <c r="V6" i="113" s="1"/>
  <c r="W6" i="113" s="1"/>
  <c r="X6" i="113" s="1"/>
  <c r="Y6" i="113" s="1"/>
  <c r="Z6" i="113" s="1"/>
  <c r="AA6" i="113" s="1"/>
  <c r="AB6" i="113" s="1"/>
  <c r="AC6" i="113" s="1"/>
  <c r="AD6" i="113" s="1"/>
  <c r="AE6" i="113" s="1"/>
  <c r="AF6" i="113" s="1"/>
  <c r="AG6" i="113" s="1"/>
  <c r="AH6" i="113" s="1"/>
  <c r="AI6" i="113" s="1"/>
  <c r="AJ6" i="113" s="1"/>
  <c r="AK8" i="112"/>
  <c r="N9" i="103" s="1"/>
  <c r="AL6" i="112"/>
  <c r="G6" i="112"/>
  <c r="H6" i="112" s="1"/>
  <c r="I6" i="112" s="1"/>
  <c r="J6" i="112" s="1"/>
  <c r="K6" i="112" s="1"/>
  <c r="L6" i="112" s="1"/>
  <c r="M6" i="112" s="1"/>
  <c r="N6" i="112" s="1"/>
  <c r="O6" i="112" s="1"/>
  <c r="P6" i="112" s="1"/>
  <c r="Q6" i="112" s="1"/>
  <c r="R6" i="112" s="1"/>
  <c r="S6" i="112" s="1"/>
  <c r="T6" i="112" s="1"/>
  <c r="U6" i="112" s="1"/>
  <c r="V6" i="112" s="1"/>
  <c r="W6" i="112" s="1"/>
  <c r="X6" i="112" s="1"/>
  <c r="Y6" i="112" s="1"/>
  <c r="Z6" i="112" s="1"/>
  <c r="AA6" i="112" s="1"/>
  <c r="AB6" i="112" s="1"/>
  <c r="AC6" i="112" s="1"/>
  <c r="AD6" i="112" s="1"/>
  <c r="AE6" i="112" s="1"/>
  <c r="AF6" i="112" s="1"/>
  <c r="AG6" i="112" s="1"/>
  <c r="AH6" i="112" s="1"/>
  <c r="AI6" i="112" s="1"/>
  <c r="AJ6" i="112" s="1"/>
  <c r="AK8" i="111"/>
  <c r="M9" i="103" s="1"/>
  <c r="AL6" i="111"/>
  <c r="G6" i="111"/>
  <c r="H6" i="111" s="1"/>
  <c r="I6" i="111" s="1"/>
  <c r="J6" i="111" s="1"/>
  <c r="K6" i="111" s="1"/>
  <c r="L6" i="111" s="1"/>
  <c r="M6" i="111" s="1"/>
  <c r="N6" i="111" s="1"/>
  <c r="O6" i="111" s="1"/>
  <c r="P6" i="111" s="1"/>
  <c r="Q6" i="111" s="1"/>
  <c r="R6" i="111" s="1"/>
  <c r="S6" i="111" s="1"/>
  <c r="T6" i="111" s="1"/>
  <c r="U6" i="111" s="1"/>
  <c r="V6" i="111" s="1"/>
  <c r="W6" i="111" s="1"/>
  <c r="X6" i="111" s="1"/>
  <c r="Y6" i="111" s="1"/>
  <c r="Z6" i="111" s="1"/>
  <c r="AA6" i="111" s="1"/>
  <c r="AB6" i="111" s="1"/>
  <c r="AC6" i="111" s="1"/>
  <c r="AD6" i="111" s="1"/>
  <c r="AE6" i="111" s="1"/>
  <c r="AF6" i="111" s="1"/>
  <c r="AG6" i="111" s="1"/>
  <c r="AH6" i="111" s="1"/>
  <c r="AI6" i="111" s="1"/>
  <c r="AJ6" i="111" s="1"/>
  <c r="AK8" i="110"/>
  <c r="AL6" i="110"/>
  <c r="G6" i="110"/>
  <c r="H6" i="110" s="1"/>
  <c r="I6" i="110" s="1"/>
  <c r="J6" i="110" s="1"/>
  <c r="K6" i="110" s="1"/>
  <c r="L6" i="110" s="1"/>
  <c r="M6" i="110" s="1"/>
  <c r="N6" i="110" s="1"/>
  <c r="O6" i="110" s="1"/>
  <c r="P6" i="110" s="1"/>
  <c r="Q6" i="110" s="1"/>
  <c r="R6" i="110" s="1"/>
  <c r="S6" i="110" s="1"/>
  <c r="T6" i="110" s="1"/>
  <c r="U6" i="110" s="1"/>
  <c r="V6" i="110" s="1"/>
  <c r="W6" i="110" s="1"/>
  <c r="X6" i="110" s="1"/>
  <c r="Y6" i="110" s="1"/>
  <c r="Z6" i="110" s="1"/>
  <c r="AA6" i="110" s="1"/>
  <c r="AB6" i="110" s="1"/>
  <c r="AC6" i="110" s="1"/>
  <c r="AD6" i="110" s="1"/>
  <c r="AE6" i="110" s="1"/>
  <c r="AF6" i="110" s="1"/>
  <c r="AG6" i="110" s="1"/>
  <c r="AH6" i="110" s="1"/>
  <c r="AI6" i="110" s="1"/>
  <c r="AJ6" i="110" s="1"/>
  <c r="AK8" i="109"/>
  <c r="K9" i="103" s="1"/>
  <c r="AL6" i="109"/>
  <c r="G6" i="109"/>
  <c r="H6" i="109" s="1"/>
  <c r="I6" i="109" s="1"/>
  <c r="J6" i="109" s="1"/>
  <c r="K6" i="109" s="1"/>
  <c r="L6" i="109" s="1"/>
  <c r="M6" i="109" s="1"/>
  <c r="N6" i="109" s="1"/>
  <c r="O6" i="109" s="1"/>
  <c r="P6" i="109" s="1"/>
  <c r="Q6" i="109" s="1"/>
  <c r="R6" i="109" s="1"/>
  <c r="S6" i="109" s="1"/>
  <c r="T6" i="109" s="1"/>
  <c r="U6" i="109" s="1"/>
  <c r="V6" i="109" s="1"/>
  <c r="W6" i="109" s="1"/>
  <c r="X6" i="109" s="1"/>
  <c r="Y6" i="109" s="1"/>
  <c r="Z6" i="109" s="1"/>
  <c r="AA6" i="109" s="1"/>
  <c r="AB6" i="109" s="1"/>
  <c r="AC6" i="109" s="1"/>
  <c r="AD6" i="109" s="1"/>
  <c r="AE6" i="109" s="1"/>
  <c r="AF6" i="109" s="1"/>
  <c r="AG6" i="109" s="1"/>
  <c r="AH6" i="109" s="1"/>
  <c r="AI6" i="109" s="1"/>
  <c r="AJ6" i="109" s="1"/>
  <c r="AK8" i="108"/>
  <c r="J9" i="103" s="1"/>
  <c r="AL6" i="108"/>
  <c r="G6" i="108"/>
  <c r="H6" i="108" s="1"/>
  <c r="I6" i="108" s="1"/>
  <c r="J6" i="108" s="1"/>
  <c r="K6" i="108" s="1"/>
  <c r="L6" i="108" s="1"/>
  <c r="M6" i="108" s="1"/>
  <c r="N6" i="108" s="1"/>
  <c r="O6" i="108" s="1"/>
  <c r="P6" i="108" s="1"/>
  <c r="Q6" i="108" s="1"/>
  <c r="R6" i="108" s="1"/>
  <c r="S6" i="108" s="1"/>
  <c r="T6" i="108" s="1"/>
  <c r="U6" i="108" s="1"/>
  <c r="V6" i="108" s="1"/>
  <c r="W6" i="108" s="1"/>
  <c r="X6" i="108" s="1"/>
  <c r="Y6" i="108" s="1"/>
  <c r="Z6" i="108" s="1"/>
  <c r="AA6" i="108" s="1"/>
  <c r="AB6" i="108" s="1"/>
  <c r="AC6" i="108" s="1"/>
  <c r="AD6" i="108" s="1"/>
  <c r="AE6" i="108" s="1"/>
  <c r="AF6" i="108" s="1"/>
  <c r="AG6" i="108" s="1"/>
  <c r="AH6" i="108" s="1"/>
  <c r="AI6" i="108" s="1"/>
  <c r="AJ6" i="108" s="1"/>
  <c r="AK8" i="107"/>
  <c r="AL6" i="107"/>
  <c r="G6" i="107"/>
  <c r="H6" i="107" s="1"/>
  <c r="I6" i="107" s="1"/>
  <c r="J6" i="107" s="1"/>
  <c r="K6" i="107" s="1"/>
  <c r="L6" i="107" s="1"/>
  <c r="M6" i="107" s="1"/>
  <c r="N6" i="107" s="1"/>
  <c r="O6" i="107" s="1"/>
  <c r="P6" i="107" s="1"/>
  <c r="Q6" i="107" s="1"/>
  <c r="R6" i="107" s="1"/>
  <c r="S6" i="107" s="1"/>
  <c r="T6" i="107" s="1"/>
  <c r="U6" i="107" s="1"/>
  <c r="V6" i="107" s="1"/>
  <c r="W6" i="107" s="1"/>
  <c r="X6" i="107" s="1"/>
  <c r="Y6" i="107" s="1"/>
  <c r="Z6" i="107" s="1"/>
  <c r="AA6" i="107" s="1"/>
  <c r="AB6" i="107" s="1"/>
  <c r="AC6" i="107" s="1"/>
  <c r="AD6" i="107" s="1"/>
  <c r="AE6" i="107" s="1"/>
  <c r="AF6" i="107" s="1"/>
  <c r="AG6" i="107" s="1"/>
  <c r="AH6" i="107" s="1"/>
  <c r="AI6" i="107" s="1"/>
  <c r="AJ6" i="107" s="1"/>
  <c r="AK8" i="106"/>
  <c r="H9" i="103" s="1"/>
  <c r="AL6" i="106"/>
  <c r="G6" i="106"/>
  <c r="H6" i="106" s="1"/>
  <c r="I6" i="106" s="1"/>
  <c r="J6" i="106" s="1"/>
  <c r="K6" i="106" s="1"/>
  <c r="L6" i="106" s="1"/>
  <c r="M6" i="106" s="1"/>
  <c r="N6" i="106" s="1"/>
  <c r="O6" i="106" s="1"/>
  <c r="P6" i="106" s="1"/>
  <c r="Q6" i="106" s="1"/>
  <c r="R6" i="106" s="1"/>
  <c r="S6" i="106" s="1"/>
  <c r="T6" i="106" s="1"/>
  <c r="U6" i="106" s="1"/>
  <c r="V6" i="106" s="1"/>
  <c r="W6" i="106" s="1"/>
  <c r="X6" i="106" s="1"/>
  <c r="Y6" i="106" s="1"/>
  <c r="Z6" i="106" s="1"/>
  <c r="AA6" i="106" s="1"/>
  <c r="AB6" i="106" s="1"/>
  <c r="AC6" i="106" s="1"/>
  <c r="AD6" i="106" s="1"/>
  <c r="AE6" i="106" s="1"/>
  <c r="AF6" i="106" s="1"/>
  <c r="AG6" i="106" s="1"/>
  <c r="AH6" i="106" s="1"/>
  <c r="AI6" i="106" s="1"/>
  <c r="AJ6" i="106" s="1"/>
  <c r="AK8" i="105"/>
  <c r="G9" i="103" s="1"/>
  <c r="AL6" i="105"/>
  <c r="G6" i="105"/>
  <c r="H6" i="105" s="1"/>
  <c r="I6" i="105" s="1"/>
  <c r="J6" i="105" s="1"/>
  <c r="K6" i="105" s="1"/>
  <c r="L6" i="105" s="1"/>
  <c r="M6" i="105" s="1"/>
  <c r="N6" i="105" s="1"/>
  <c r="O6" i="105" s="1"/>
  <c r="P6" i="105" s="1"/>
  <c r="Q6" i="105" s="1"/>
  <c r="R6" i="105" s="1"/>
  <c r="S6" i="105" s="1"/>
  <c r="T6" i="105" s="1"/>
  <c r="U6" i="105" s="1"/>
  <c r="V6" i="105" s="1"/>
  <c r="W6" i="105" s="1"/>
  <c r="X6" i="105" s="1"/>
  <c r="Y6" i="105" s="1"/>
  <c r="Z6" i="105" s="1"/>
  <c r="AA6" i="105" s="1"/>
  <c r="AB6" i="105" s="1"/>
  <c r="AC6" i="105" s="1"/>
  <c r="AD6" i="105" s="1"/>
  <c r="AE6" i="105" s="1"/>
  <c r="AF6" i="105" s="1"/>
  <c r="AG6" i="105" s="1"/>
  <c r="AH6" i="105" s="1"/>
  <c r="AI6" i="105" s="1"/>
  <c r="AJ6" i="105" s="1"/>
  <c r="AK8" i="104"/>
  <c r="F9" i="103" s="1"/>
  <c r="AL6" i="104"/>
  <c r="H6" i="104"/>
  <c r="I6" i="104" s="1"/>
  <c r="J6" i="104" s="1"/>
  <c r="K6" i="104" s="1"/>
  <c r="L6" i="104" s="1"/>
  <c r="M6" i="104" s="1"/>
  <c r="N6" i="104" s="1"/>
  <c r="O6" i="104" s="1"/>
  <c r="P6" i="104" s="1"/>
  <c r="Q6" i="104" s="1"/>
  <c r="R6" i="104" s="1"/>
  <c r="S6" i="104" s="1"/>
  <c r="T6" i="104" s="1"/>
  <c r="U6" i="104" s="1"/>
  <c r="V6" i="104" s="1"/>
  <c r="W6" i="104" s="1"/>
  <c r="X6" i="104" s="1"/>
  <c r="Y6" i="104" s="1"/>
  <c r="Z6" i="104" s="1"/>
  <c r="AA6" i="104" s="1"/>
  <c r="AB6" i="104" s="1"/>
  <c r="AC6" i="104" s="1"/>
  <c r="AD6" i="104" s="1"/>
  <c r="AE6" i="104" s="1"/>
  <c r="AF6" i="104" s="1"/>
  <c r="AG6" i="104" s="1"/>
  <c r="AH6" i="104" s="1"/>
  <c r="AI6" i="104" s="1"/>
  <c r="AJ6" i="104" s="1"/>
  <c r="G6" i="104"/>
  <c r="AK8" i="92"/>
  <c r="AL6" i="92"/>
  <c r="H6" i="92"/>
  <c r="I6" i="92" s="1"/>
  <c r="J6" i="92" s="1"/>
  <c r="K6" i="92" s="1"/>
  <c r="L6" i="92" s="1"/>
  <c r="M6" i="92" s="1"/>
  <c r="N6" i="92" s="1"/>
  <c r="O6" i="92" s="1"/>
  <c r="P6" i="92" s="1"/>
  <c r="Q6" i="92" s="1"/>
  <c r="R6" i="92" s="1"/>
  <c r="S6" i="92" s="1"/>
  <c r="T6" i="92" s="1"/>
  <c r="U6" i="92" s="1"/>
  <c r="V6" i="92" s="1"/>
  <c r="W6" i="92" s="1"/>
  <c r="X6" i="92" s="1"/>
  <c r="Y6" i="92" s="1"/>
  <c r="Z6" i="92" s="1"/>
  <c r="AA6" i="92" s="1"/>
  <c r="AB6" i="92" s="1"/>
  <c r="AC6" i="92" s="1"/>
  <c r="AD6" i="92" s="1"/>
  <c r="AE6" i="92" s="1"/>
  <c r="AF6" i="92" s="1"/>
  <c r="AG6" i="92" s="1"/>
  <c r="AH6" i="92" s="1"/>
  <c r="AI6" i="92" s="1"/>
  <c r="AJ6" i="92" s="1"/>
  <c r="Q9" i="103" l="1"/>
  <c r="R8" i="103"/>
  <c r="P9" i="103"/>
  <c r="K29" i="8"/>
  <c r="E29" i="8"/>
  <c r="I12" i="8"/>
  <c r="I13" i="8"/>
  <c r="K11" i="8"/>
  <c r="F11" i="8"/>
  <c r="E10" i="8"/>
  <c r="E9" i="8"/>
  <c r="F8" i="8"/>
  <c r="D3" i="54"/>
  <c r="D3" i="56"/>
  <c r="H3" i="86"/>
  <c r="F8" i="3"/>
  <c r="F7" i="3"/>
  <c r="E7" i="88"/>
  <c r="E8" i="88"/>
  <c r="E9" i="88"/>
  <c r="E10" i="88"/>
  <c r="E11" i="88"/>
  <c r="E12" i="88"/>
  <c r="E13" i="88"/>
  <c r="E14" i="88"/>
  <c r="E15" i="88"/>
  <c r="E16" i="88"/>
  <c r="E17" i="88"/>
  <c r="E18" i="88"/>
  <c r="E19" i="88"/>
  <c r="E20" i="88"/>
  <c r="E21" i="88"/>
  <c r="E22" i="88"/>
  <c r="E23" i="88"/>
  <c r="E24" i="88"/>
  <c r="E25" i="88"/>
  <c r="E26" i="88"/>
  <c r="E27" i="88"/>
  <c r="E28" i="88"/>
  <c r="E29" i="88"/>
  <c r="E30" i="88"/>
  <c r="E31" i="88"/>
  <c r="E32" i="88"/>
  <c r="E33" i="88"/>
  <c r="E34" i="88"/>
  <c r="E35" i="88"/>
  <c r="E36" i="88"/>
  <c r="E37" i="88"/>
  <c r="E38" i="88"/>
  <c r="E39" i="88"/>
  <c r="E40" i="88"/>
  <c r="E41" i="88"/>
  <c r="D3" i="52"/>
  <c r="D3" i="51"/>
  <c r="E22" i="117" l="1"/>
  <c r="E23" i="115"/>
  <c r="E22" i="116"/>
  <c r="E23" i="114"/>
  <c r="E21" i="117"/>
  <c r="E21" i="116"/>
  <c r="E22" i="115"/>
  <c r="E22" i="114"/>
  <c r="E13" i="117"/>
  <c r="E13" i="116"/>
  <c r="E14" i="114"/>
  <c r="E14" i="115"/>
  <c r="E16" i="117"/>
  <c r="E17" i="114"/>
  <c r="E16" i="116"/>
  <c r="E17" i="115"/>
  <c r="E19" i="117"/>
  <c r="E19" i="116"/>
  <c r="E20" i="115"/>
  <c r="E20" i="114"/>
  <c r="E15" i="117"/>
  <c r="E15" i="116"/>
  <c r="E16" i="114"/>
  <c r="E16" i="115"/>
  <c r="E11" i="117"/>
  <c r="E12" i="115"/>
  <c r="E11" i="116"/>
  <c r="E12" i="114"/>
  <c r="E17" i="117"/>
  <c r="E17" i="116"/>
  <c r="E18" i="115"/>
  <c r="E18" i="114"/>
  <c r="E20" i="117"/>
  <c r="E21" i="114"/>
  <c r="E21" i="115"/>
  <c r="E20" i="116"/>
  <c r="E12" i="117"/>
  <c r="E13" i="114"/>
  <c r="E13" i="115"/>
  <c r="E12" i="116"/>
  <c r="E18" i="117"/>
  <c r="E19" i="115"/>
  <c r="E19" i="114"/>
  <c r="E18" i="116"/>
  <c r="E14" i="117"/>
  <c r="E15" i="115"/>
  <c r="E14" i="116"/>
  <c r="E15" i="114"/>
  <c r="H3" i="78"/>
  <c r="F12" i="89"/>
  <c r="F16" i="89"/>
  <c r="D17" i="88"/>
  <c r="D20" i="88"/>
  <c r="F24" i="89"/>
  <c r="F32" i="89"/>
  <c r="D33" i="88"/>
  <c r="F34" i="89"/>
  <c r="F40" i="89"/>
  <c r="F41" i="89"/>
  <c r="N5" i="50"/>
  <c r="I5" i="50"/>
  <c r="N4" i="50"/>
  <c r="I4" i="50"/>
  <c r="E8" i="89"/>
  <c r="F8" i="89"/>
  <c r="H8" i="89"/>
  <c r="E9" i="89"/>
  <c r="H9" i="89"/>
  <c r="E10" i="89"/>
  <c r="H10" i="89"/>
  <c r="E11" i="89"/>
  <c r="F11" i="89"/>
  <c r="H11" i="89"/>
  <c r="E12" i="89"/>
  <c r="H12" i="89"/>
  <c r="E13" i="89"/>
  <c r="H13" i="89"/>
  <c r="E14" i="89"/>
  <c r="H14" i="89"/>
  <c r="E15" i="89"/>
  <c r="H15" i="89"/>
  <c r="E16" i="89"/>
  <c r="H16" i="89"/>
  <c r="E17" i="89"/>
  <c r="H17" i="89"/>
  <c r="E18" i="89"/>
  <c r="H18" i="89"/>
  <c r="E19" i="89"/>
  <c r="F19" i="89"/>
  <c r="H19" i="89"/>
  <c r="E20" i="89"/>
  <c r="H20" i="89"/>
  <c r="E21" i="89"/>
  <c r="H21" i="89"/>
  <c r="E22" i="89"/>
  <c r="H22" i="89"/>
  <c r="E23" i="89"/>
  <c r="H23" i="89"/>
  <c r="E24" i="89"/>
  <c r="H24" i="89"/>
  <c r="E25" i="89"/>
  <c r="H25" i="89"/>
  <c r="E26" i="89"/>
  <c r="H26" i="89"/>
  <c r="E27" i="89"/>
  <c r="F27" i="89"/>
  <c r="H27" i="89"/>
  <c r="E28" i="89"/>
  <c r="F28" i="89"/>
  <c r="H28" i="89"/>
  <c r="E29" i="89"/>
  <c r="H29" i="89"/>
  <c r="E30" i="89"/>
  <c r="H30" i="89"/>
  <c r="E31" i="89"/>
  <c r="H31" i="89"/>
  <c r="E32" i="89"/>
  <c r="H32" i="89"/>
  <c r="E33" i="89"/>
  <c r="H33" i="89"/>
  <c r="E34" i="89"/>
  <c r="H34" i="89"/>
  <c r="E35" i="89"/>
  <c r="F35" i="89"/>
  <c r="H35" i="89"/>
  <c r="E36" i="89"/>
  <c r="F36" i="89"/>
  <c r="H36" i="89"/>
  <c r="E37" i="89"/>
  <c r="H37" i="89"/>
  <c r="E38" i="89"/>
  <c r="F38" i="89"/>
  <c r="H38" i="89"/>
  <c r="E39" i="89"/>
  <c r="H39" i="89"/>
  <c r="E40" i="89"/>
  <c r="H40" i="89"/>
  <c r="E41" i="89"/>
  <c r="H41" i="89"/>
  <c r="H7" i="89"/>
  <c r="F8" i="88"/>
  <c r="H8" i="88"/>
  <c r="F9" i="88"/>
  <c r="H9" i="88"/>
  <c r="F10" i="88"/>
  <c r="H10" i="88"/>
  <c r="I10" i="88"/>
  <c r="F11" i="88"/>
  <c r="H11" i="88"/>
  <c r="I11" i="88" s="1"/>
  <c r="F12" i="88"/>
  <c r="D12" i="88"/>
  <c r="H12" i="88"/>
  <c r="I12" i="88" s="1"/>
  <c r="F13" i="88"/>
  <c r="H13" i="88"/>
  <c r="I13" i="88" s="1"/>
  <c r="F14" i="88"/>
  <c r="H14" i="88"/>
  <c r="I14" i="88" s="1"/>
  <c r="F15" i="88"/>
  <c r="H15" i="88"/>
  <c r="I15" i="88" s="1"/>
  <c r="F16" i="88"/>
  <c r="H16" i="88"/>
  <c r="I16" i="88" s="1"/>
  <c r="F17" i="88"/>
  <c r="H17" i="88"/>
  <c r="I17" i="88" s="1"/>
  <c r="F18" i="88"/>
  <c r="H18" i="88"/>
  <c r="I18" i="88" s="1"/>
  <c r="F19" i="88"/>
  <c r="H19" i="88"/>
  <c r="I19" i="88" s="1"/>
  <c r="F20" i="88"/>
  <c r="H20" i="88"/>
  <c r="I20" i="88" s="1"/>
  <c r="F21" i="88"/>
  <c r="H21" i="88"/>
  <c r="I21" i="88" s="1"/>
  <c r="F22" i="88"/>
  <c r="H22" i="88"/>
  <c r="I22" i="88" s="1"/>
  <c r="F23" i="88"/>
  <c r="H23" i="88"/>
  <c r="I23" i="88" s="1"/>
  <c r="F24" i="88"/>
  <c r="H24" i="88"/>
  <c r="I24" i="88" s="1"/>
  <c r="F25" i="88"/>
  <c r="H25" i="88"/>
  <c r="I25" i="88" s="1"/>
  <c r="F26" i="88"/>
  <c r="H26" i="88"/>
  <c r="I26" i="88" s="1"/>
  <c r="F27" i="88"/>
  <c r="H27" i="88"/>
  <c r="I27" i="88" s="1"/>
  <c r="F28" i="88"/>
  <c r="D28" i="88"/>
  <c r="H28" i="88"/>
  <c r="I28" i="88" s="1"/>
  <c r="F29" i="88"/>
  <c r="H29" i="88"/>
  <c r="I29" i="88" s="1"/>
  <c r="F30" i="88"/>
  <c r="H30" i="88"/>
  <c r="I30" i="88" s="1"/>
  <c r="F31" i="88"/>
  <c r="H31" i="88"/>
  <c r="I31" i="88"/>
  <c r="F32" i="88"/>
  <c r="H32" i="88"/>
  <c r="I32" i="88" s="1"/>
  <c r="F33" i="88"/>
  <c r="H33" i="88"/>
  <c r="I33" i="88" s="1"/>
  <c r="F34" i="88"/>
  <c r="H34" i="88"/>
  <c r="I34" i="88"/>
  <c r="F35" i="88"/>
  <c r="H35" i="88"/>
  <c r="I35" i="88" s="1"/>
  <c r="F36" i="88"/>
  <c r="D36" i="88"/>
  <c r="H36" i="88"/>
  <c r="I36" i="88" s="1"/>
  <c r="F37" i="88"/>
  <c r="H37" i="88"/>
  <c r="I37" i="88" s="1"/>
  <c r="F38" i="88"/>
  <c r="H38" i="88"/>
  <c r="I38" i="88"/>
  <c r="F39" i="88"/>
  <c r="H39" i="88"/>
  <c r="I39" i="88" s="1"/>
  <c r="F40" i="88"/>
  <c r="H40" i="88"/>
  <c r="I40" i="88" s="1"/>
  <c r="F41" i="88"/>
  <c r="H41" i="88"/>
  <c r="I41" i="88" s="1"/>
  <c r="H7" i="88"/>
  <c r="F7" i="88"/>
  <c r="D9" i="88"/>
  <c r="D11" i="88"/>
  <c r="D23" i="88"/>
  <c r="D32" i="88"/>
  <c r="D24" i="88"/>
  <c r="D16" i="88"/>
  <c r="D8" i="88"/>
  <c r="D10" i="117" l="1"/>
  <c r="D10" i="116"/>
  <c r="D11" i="115"/>
  <c r="D11" i="114"/>
  <c r="D9" i="117"/>
  <c r="D10" i="114"/>
  <c r="D9" i="116"/>
  <c r="D10" i="115"/>
  <c r="D40" i="88"/>
  <c r="F20" i="89"/>
  <c r="F17" i="89"/>
  <c r="D32" i="89"/>
  <c r="D33" i="117"/>
  <c r="D34" i="115"/>
  <c r="D34" i="114"/>
  <c r="D33" i="116"/>
  <c r="D34" i="117"/>
  <c r="D34" i="116"/>
  <c r="D35" i="114"/>
  <c r="D35" i="115"/>
  <c r="F31" i="117"/>
  <c r="F31" i="116"/>
  <c r="F32" i="114"/>
  <c r="F32" i="115"/>
  <c r="F27" i="117"/>
  <c r="F27" i="116"/>
  <c r="F28" i="114"/>
  <c r="F28" i="115"/>
  <c r="D21" i="117"/>
  <c r="D22" i="115"/>
  <c r="D21" i="116"/>
  <c r="D22" i="114"/>
  <c r="F42" i="117"/>
  <c r="F43" i="115"/>
  <c r="F42" i="116"/>
  <c r="F43" i="114"/>
  <c r="F34" i="117"/>
  <c r="F35" i="115"/>
  <c r="F35" i="114"/>
  <c r="F34" i="116"/>
  <c r="F26" i="117"/>
  <c r="F27" i="115"/>
  <c r="F26" i="116"/>
  <c r="F27" i="114"/>
  <c r="F18" i="117"/>
  <c r="F19" i="115"/>
  <c r="F19" i="114"/>
  <c r="F18" i="116"/>
  <c r="D13" i="88"/>
  <c r="F14" i="117"/>
  <c r="F15" i="115"/>
  <c r="F14" i="116"/>
  <c r="F15" i="114"/>
  <c r="D37" i="117"/>
  <c r="D38" i="115"/>
  <c r="D37" i="116"/>
  <c r="D38" i="114"/>
  <c r="F39" i="117"/>
  <c r="F39" i="116"/>
  <c r="F40" i="114"/>
  <c r="F40" i="115"/>
  <c r="F15" i="117"/>
  <c r="F15" i="116"/>
  <c r="F16" i="114"/>
  <c r="F16" i="115"/>
  <c r="D18" i="117"/>
  <c r="D18" i="116"/>
  <c r="D19" i="114"/>
  <c r="D19" i="115"/>
  <c r="D37" i="88"/>
  <c r="D39" i="111" s="1"/>
  <c r="F38" i="117"/>
  <c r="F39" i="115"/>
  <c r="F39" i="114"/>
  <c r="F38" i="116"/>
  <c r="D29" i="88"/>
  <c r="D31" i="110" s="1"/>
  <c r="F30" i="117"/>
  <c r="F31" i="115"/>
  <c r="F31" i="114"/>
  <c r="F30" i="116"/>
  <c r="D24" i="117"/>
  <c r="D24" i="116"/>
  <c r="D25" i="114"/>
  <c r="D25" i="115"/>
  <c r="F29" i="89"/>
  <c r="F41" i="117"/>
  <c r="F41" i="116"/>
  <c r="F42" i="114"/>
  <c r="F42" i="115"/>
  <c r="F37" i="117"/>
  <c r="F37" i="116"/>
  <c r="F38" i="114"/>
  <c r="F38" i="115"/>
  <c r="F33" i="117"/>
  <c r="F33" i="116"/>
  <c r="F34" i="114"/>
  <c r="F34" i="115"/>
  <c r="F29" i="117"/>
  <c r="F29" i="116"/>
  <c r="F30" i="114"/>
  <c r="F30" i="115"/>
  <c r="F25" i="117"/>
  <c r="F25" i="116"/>
  <c r="F26" i="114"/>
  <c r="F26" i="115"/>
  <c r="F21" i="117"/>
  <c r="F21" i="116"/>
  <c r="F22" i="114"/>
  <c r="F22" i="115"/>
  <c r="F17" i="117"/>
  <c r="F17" i="116"/>
  <c r="F18" i="114"/>
  <c r="F18" i="115"/>
  <c r="F13" i="117"/>
  <c r="F13" i="116"/>
  <c r="F14" i="114"/>
  <c r="F14" i="115"/>
  <c r="D29" i="117"/>
  <c r="D30" i="115"/>
  <c r="D29" i="116"/>
  <c r="D30" i="114"/>
  <c r="F35" i="117"/>
  <c r="F35" i="116"/>
  <c r="F36" i="114"/>
  <c r="F36" i="115"/>
  <c r="F23" i="117"/>
  <c r="F23" i="116"/>
  <c r="F24" i="114"/>
  <c r="F24" i="115"/>
  <c r="F19" i="117"/>
  <c r="F19" i="116"/>
  <c r="F20" i="114"/>
  <c r="F20" i="115"/>
  <c r="D21" i="88"/>
  <c r="F22" i="117"/>
  <c r="F23" i="115"/>
  <c r="F23" i="114"/>
  <c r="F22" i="116"/>
  <c r="D17" i="117"/>
  <c r="D18" i="115"/>
  <c r="D18" i="114"/>
  <c r="D17" i="116"/>
  <c r="D40" i="89"/>
  <c r="D41" i="117"/>
  <c r="D42" i="115"/>
  <c r="D42" i="114"/>
  <c r="D41" i="116"/>
  <c r="D25" i="117"/>
  <c r="D26" i="115"/>
  <c r="D26" i="114"/>
  <c r="D25" i="116"/>
  <c r="D13" i="117"/>
  <c r="D14" i="115"/>
  <c r="D13" i="116"/>
  <c r="D14" i="114"/>
  <c r="F37" i="89"/>
  <c r="F33" i="89"/>
  <c r="F30" i="89"/>
  <c r="F40" i="117"/>
  <c r="F40" i="116"/>
  <c r="F41" i="114"/>
  <c r="F41" i="115"/>
  <c r="F36" i="117"/>
  <c r="F36" i="116"/>
  <c r="F37" i="114"/>
  <c r="F37" i="115"/>
  <c r="F32" i="117"/>
  <c r="F32" i="116"/>
  <c r="F33" i="114"/>
  <c r="F33" i="115"/>
  <c r="F28" i="117"/>
  <c r="F28" i="116"/>
  <c r="F29" i="114"/>
  <c r="F29" i="115"/>
  <c r="F24" i="117"/>
  <c r="F24" i="116"/>
  <c r="F25" i="114"/>
  <c r="F25" i="115"/>
  <c r="F20" i="117"/>
  <c r="F20" i="116"/>
  <c r="F21" i="114"/>
  <c r="F21" i="115"/>
  <c r="F16" i="117"/>
  <c r="F16" i="116"/>
  <c r="F17" i="114"/>
  <c r="F17" i="115"/>
  <c r="D12" i="117"/>
  <c r="D13" i="115"/>
  <c r="D12" i="116"/>
  <c r="D13" i="114"/>
  <c r="F12" i="117"/>
  <c r="F13" i="115"/>
  <c r="F12" i="116"/>
  <c r="F13" i="114"/>
  <c r="F11" i="117"/>
  <c r="F11" i="116"/>
  <c r="F12" i="114"/>
  <c r="F12" i="115"/>
  <c r="D31" i="108"/>
  <c r="D32" i="103"/>
  <c r="D39" i="113"/>
  <c r="D39" i="112"/>
  <c r="D39" i="109"/>
  <c r="D39" i="108"/>
  <c r="D40" i="103"/>
  <c r="D39" i="92"/>
  <c r="D23" i="112"/>
  <c r="D23" i="111"/>
  <c r="D23" i="110"/>
  <c r="D23" i="109"/>
  <c r="D23" i="113"/>
  <c r="D23" i="107"/>
  <c r="D23" i="108"/>
  <c r="D23" i="104"/>
  <c r="D24" i="103"/>
  <c r="D23" i="92"/>
  <c r="D23" i="106"/>
  <c r="D23" i="105"/>
  <c r="D15" i="112"/>
  <c r="D15" i="111"/>
  <c r="D15" i="110"/>
  <c r="D15" i="109"/>
  <c r="D15" i="113"/>
  <c r="D15" i="108"/>
  <c r="D15" i="106"/>
  <c r="D15" i="107"/>
  <c r="D15" i="104"/>
  <c r="D16" i="103"/>
  <c r="D15" i="92"/>
  <c r="D15" i="105"/>
  <c r="D19" i="113"/>
  <c r="D19" i="108"/>
  <c r="D19" i="107"/>
  <c r="D19" i="106"/>
  <c r="D19" i="105"/>
  <c r="D19" i="112"/>
  <c r="D19" i="111"/>
  <c r="D19" i="110"/>
  <c r="D19" i="109"/>
  <c r="D19" i="104"/>
  <c r="D20" i="103"/>
  <c r="D19" i="92"/>
  <c r="D38" i="113"/>
  <c r="D38" i="112"/>
  <c r="D38" i="111"/>
  <c r="D38" i="110"/>
  <c r="D38" i="109"/>
  <c r="D38" i="108"/>
  <c r="D38" i="107"/>
  <c r="D38" i="106"/>
  <c r="D38" i="105"/>
  <c r="D38" i="104"/>
  <c r="D39" i="103"/>
  <c r="D38" i="92"/>
  <c r="D24" i="89"/>
  <c r="D26" i="112"/>
  <c r="D26" i="111"/>
  <c r="D26" i="110"/>
  <c r="D26" i="109"/>
  <c r="D26" i="108"/>
  <c r="D26" i="113"/>
  <c r="D26" i="104"/>
  <c r="D27" i="103"/>
  <c r="D26" i="92"/>
  <c r="D26" i="107"/>
  <c r="D26" i="106"/>
  <c r="D26" i="105"/>
  <c r="D41" i="88"/>
  <c r="D41" i="89" s="1"/>
  <c r="D28" i="89"/>
  <c r="D30" i="112"/>
  <c r="D30" i="111"/>
  <c r="D30" i="110"/>
  <c r="D30" i="109"/>
  <c r="D30" i="108"/>
  <c r="D30" i="113"/>
  <c r="D30" i="107"/>
  <c r="D30" i="106"/>
  <c r="D30" i="105"/>
  <c r="D30" i="104"/>
  <c r="D31" i="103"/>
  <c r="D30" i="92"/>
  <c r="D25" i="88"/>
  <c r="F21" i="89"/>
  <c r="D18" i="112"/>
  <c r="D18" i="111"/>
  <c r="D18" i="110"/>
  <c r="D18" i="109"/>
  <c r="D18" i="108"/>
  <c r="D18" i="113"/>
  <c r="D18" i="104"/>
  <c r="D19" i="103"/>
  <c r="D18" i="92"/>
  <c r="D18" i="107"/>
  <c r="D18" i="106"/>
  <c r="D18" i="105"/>
  <c r="I7" i="88"/>
  <c r="D14" i="112"/>
  <c r="D14" i="111"/>
  <c r="D14" i="110"/>
  <c r="D14" i="109"/>
  <c r="D14" i="108"/>
  <c r="D14" i="107"/>
  <c r="D14" i="106"/>
  <c r="D14" i="105"/>
  <c r="D14" i="104"/>
  <c r="D15" i="103"/>
  <c r="D14" i="92"/>
  <c r="D14" i="113"/>
  <c r="F13" i="89"/>
  <c r="D11" i="113"/>
  <c r="D11" i="108"/>
  <c r="D11" i="112"/>
  <c r="D11" i="111"/>
  <c r="D11" i="110"/>
  <c r="D11" i="109"/>
  <c r="D11" i="107"/>
  <c r="D11" i="106"/>
  <c r="D11" i="105"/>
  <c r="D11" i="104"/>
  <c r="D12" i="103"/>
  <c r="D11" i="92"/>
  <c r="D35" i="113"/>
  <c r="D35" i="112"/>
  <c r="D35" i="111"/>
  <c r="D35" i="110"/>
  <c r="D35" i="109"/>
  <c r="D35" i="108"/>
  <c r="D35" i="106"/>
  <c r="D35" i="105"/>
  <c r="D35" i="107"/>
  <c r="D35" i="104"/>
  <c r="D36" i="103"/>
  <c r="D35" i="92"/>
  <c r="D34" i="113"/>
  <c r="D34" i="112"/>
  <c r="D34" i="111"/>
  <c r="D34" i="110"/>
  <c r="D34" i="109"/>
  <c r="D34" i="108"/>
  <c r="D34" i="107"/>
  <c r="D34" i="104"/>
  <c r="D35" i="103"/>
  <c r="D34" i="92"/>
  <c r="D34" i="106"/>
  <c r="D34" i="105"/>
  <c r="D25" i="112"/>
  <c r="D25" i="111"/>
  <c r="D25" i="110"/>
  <c r="D25" i="109"/>
  <c r="D25" i="108"/>
  <c r="D25" i="107"/>
  <c r="D25" i="106"/>
  <c r="D25" i="105"/>
  <c r="D25" i="104"/>
  <c r="D26" i="103"/>
  <c r="D25" i="92"/>
  <c r="D25" i="113"/>
  <c r="D42" i="113"/>
  <c r="D42" i="112"/>
  <c r="D42" i="111"/>
  <c r="D42" i="110"/>
  <c r="D42" i="109"/>
  <c r="D42" i="108"/>
  <c r="D42" i="107"/>
  <c r="D42" i="104"/>
  <c r="D43" i="103"/>
  <c r="D42" i="92"/>
  <c r="D42" i="106"/>
  <c r="D42" i="105"/>
  <c r="D22" i="112"/>
  <c r="D22" i="111"/>
  <c r="D22" i="110"/>
  <c r="D22" i="109"/>
  <c r="D22" i="108"/>
  <c r="D22" i="107"/>
  <c r="D22" i="106"/>
  <c r="D22" i="105"/>
  <c r="D22" i="113"/>
  <c r="D22" i="104"/>
  <c r="D23" i="103"/>
  <c r="D22" i="92"/>
  <c r="D8" i="89"/>
  <c r="D10" i="112"/>
  <c r="D10" i="111"/>
  <c r="D10" i="110"/>
  <c r="D10" i="109"/>
  <c r="D10" i="108"/>
  <c r="D10" i="113"/>
  <c r="D10" i="104"/>
  <c r="D11" i="103"/>
  <c r="D10" i="92"/>
  <c r="D10" i="107"/>
  <c r="D10" i="106"/>
  <c r="D10" i="105"/>
  <c r="D13" i="112"/>
  <c r="D13" i="111"/>
  <c r="D13" i="110"/>
  <c r="D13" i="109"/>
  <c r="D13" i="108"/>
  <c r="D13" i="113"/>
  <c r="D13" i="104"/>
  <c r="D14" i="103"/>
  <c r="D13" i="92"/>
  <c r="D13" i="107"/>
  <c r="D13" i="106"/>
  <c r="D13" i="105"/>
  <c r="I8" i="88"/>
  <c r="F25" i="89"/>
  <c r="D26" i="54"/>
  <c r="D26" i="86"/>
  <c r="D25" i="56"/>
  <c r="D25" i="52"/>
  <c r="D26" i="78"/>
  <c r="D26" i="51"/>
  <c r="D23" i="56"/>
  <c r="D24" i="86"/>
  <c r="D23" i="52"/>
  <c r="D24" i="54"/>
  <c r="D24" i="78"/>
  <c r="D24" i="51"/>
  <c r="E41" i="54"/>
  <c r="E41" i="86"/>
  <c r="E40" i="56"/>
  <c r="E40" i="52"/>
  <c r="E41" i="78"/>
  <c r="E41" i="51"/>
  <c r="E25" i="54"/>
  <c r="E25" i="86"/>
  <c r="E24" i="56"/>
  <c r="E25" i="78"/>
  <c r="E24" i="52"/>
  <c r="E25" i="51"/>
  <c r="E13" i="54"/>
  <c r="E13" i="86"/>
  <c r="E12" i="56"/>
  <c r="E12" i="52"/>
  <c r="E13" i="78"/>
  <c r="E13" i="51"/>
  <c r="D10" i="88"/>
  <c r="D26" i="88"/>
  <c r="D26" i="89" s="1"/>
  <c r="D22" i="88"/>
  <c r="D43" i="54"/>
  <c r="D42" i="56"/>
  <c r="D42" i="52"/>
  <c r="D43" i="78"/>
  <c r="D43" i="86"/>
  <c r="D43" i="51"/>
  <c r="D39" i="54"/>
  <c r="D38" i="56"/>
  <c r="D38" i="52"/>
  <c r="D39" i="78"/>
  <c r="D39" i="86"/>
  <c r="D39" i="51"/>
  <c r="D31" i="52"/>
  <c r="D25" i="89"/>
  <c r="D27" i="56"/>
  <c r="D28" i="86"/>
  <c r="D27" i="52"/>
  <c r="D28" i="54"/>
  <c r="D28" i="51"/>
  <c r="D28" i="78"/>
  <c r="D15" i="54"/>
  <c r="D14" i="56"/>
  <c r="D14" i="52"/>
  <c r="D15" i="78"/>
  <c r="D15" i="51"/>
  <c r="D15" i="86"/>
  <c r="F26" i="89"/>
  <c r="F14" i="89"/>
  <c r="F10" i="89"/>
  <c r="E44" i="54"/>
  <c r="E44" i="86"/>
  <c r="E43" i="56"/>
  <c r="E44" i="51"/>
  <c r="E43" i="52"/>
  <c r="E44" i="78"/>
  <c r="E40" i="54"/>
  <c r="E40" i="86"/>
  <c r="E39" i="56"/>
  <c r="E40" i="78"/>
  <c r="E39" i="52"/>
  <c r="E40" i="51"/>
  <c r="E36" i="54"/>
  <c r="E36" i="86"/>
  <c r="E35" i="56"/>
  <c r="E35" i="52"/>
  <c r="E36" i="51"/>
  <c r="E36" i="78"/>
  <c r="E32" i="54"/>
  <c r="E32" i="86"/>
  <c r="E31" i="56"/>
  <c r="E32" i="78"/>
  <c r="E32" i="51"/>
  <c r="E31" i="52"/>
  <c r="E28" i="54"/>
  <c r="E28" i="86"/>
  <c r="E27" i="52"/>
  <c r="E27" i="56"/>
  <c r="E28" i="78"/>
  <c r="E28" i="51"/>
  <c r="E24" i="54"/>
  <c r="E24" i="86"/>
  <c r="E23" i="52"/>
  <c r="E23" i="56"/>
  <c r="E24" i="78"/>
  <c r="E24" i="51"/>
  <c r="E20" i="54"/>
  <c r="E20" i="86"/>
  <c r="E19" i="52"/>
  <c r="E19" i="56"/>
  <c r="E20" i="51"/>
  <c r="E20" i="78"/>
  <c r="E16" i="54"/>
  <c r="E16" i="86"/>
  <c r="E15" i="52"/>
  <c r="E15" i="56"/>
  <c r="E16" i="78"/>
  <c r="E16" i="51"/>
  <c r="F9" i="89"/>
  <c r="E12" i="54"/>
  <c r="E12" i="86"/>
  <c r="E11" i="52"/>
  <c r="E11" i="56"/>
  <c r="E12" i="51"/>
  <c r="E12" i="78"/>
  <c r="D9" i="89"/>
  <c r="D11" i="56"/>
  <c r="D12" i="86"/>
  <c r="D11" i="52"/>
  <c r="D12" i="54"/>
  <c r="D12" i="51"/>
  <c r="D12" i="78"/>
  <c r="D23" i="89"/>
  <c r="E33" i="54"/>
  <c r="E33" i="86"/>
  <c r="E32" i="56"/>
  <c r="E32" i="52"/>
  <c r="E33" i="78"/>
  <c r="E33" i="51"/>
  <c r="E21" i="54"/>
  <c r="E21" i="86"/>
  <c r="E20" i="56"/>
  <c r="E20" i="52"/>
  <c r="E21" i="78"/>
  <c r="E21" i="51"/>
  <c r="D14" i="88"/>
  <c r="D30" i="88"/>
  <c r="D38" i="88"/>
  <c r="D38" i="89" s="1"/>
  <c r="D18" i="88"/>
  <c r="D33" i="89"/>
  <c r="D35" i="56"/>
  <c r="D36" i="86"/>
  <c r="D36" i="54"/>
  <c r="D35" i="52"/>
  <c r="D36" i="51"/>
  <c r="D36" i="78"/>
  <c r="D15" i="56"/>
  <c r="D16" i="86"/>
  <c r="D16" i="54"/>
  <c r="D15" i="52"/>
  <c r="D16" i="78"/>
  <c r="D16" i="51"/>
  <c r="F22" i="89"/>
  <c r="F18" i="89"/>
  <c r="E42" i="56"/>
  <c r="E43" i="54"/>
  <c r="E43" i="86"/>
  <c r="E43" i="51"/>
  <c r="E42" i="52"/>
  <c r="E43" i="78"/>
  <c r="E38" i="56"/>
  <c r="E39" i="54"/>
  <c r="E39" i="86"/>
  <c r="E39" i="51"/>
  <c r="E38" i="52"/>
  <c r="E39" i="78"/>
  <c r="E34" i="56"/>
  <c r="E35" i="54"/>
  <c r="E35" i="86"/>
  <c r="E35" i="51"/>
  <c r="E34" i="52"/>
  <c r="E35" i="78"/>
  <c r="E30" i="56"/>
  <c r="E31" i="54"/>
  <c r="E31" i="86"/>
  <c r="E31" i="51"/>
  <c r="E30" i="52"/>
  <c r="E31" i="78"/>
  <c r="E26" i="52"/>
  <c r="E26" i="56"/>
  <c r="E27" i="54"/>
  <c r="E27" i="86"/>
  <c r="E27" i="51"/>
  <c r="E27" i="78"/>
  <c r="E22" i="52"/>
  <c r="E22" i="56"/>
  <c r="E23" i="54"/>
  <c r="E23" i="86"/>
  <c r="E23" i="51"/>
  <c r="E23" i="78"/>
  <c r="E18" i="52"/>
  <c r="E18" i="56"/>
  <c r="E19" i="54"/>
  <c r="E19" i="86"/>
  <c r="E19" i="51"/>
  <c r="E19" i="78"/>
  <c r="E14" i="52"/>
  <c r="E14" i="56"/>
  <c r="E15" i="54"/>
  <c r="E15" i="86"/>
  <c r="E15" i="51"/>
  <c r="E15" i="78"/>
  <c r="E10" i="52"/>
  <c r="E10" i="56"/>
  <c r="E11" i="54"/>
  <c r="E11" i="86"/>
  <c r="E11" i="51"/>
  <c r="E11" i="78"/>
  <c r="D11" i="54"/>
  <c r="D10" i="56"/>
  <c r="D10" i="52"/>
  <c r="D11" i="78"/>
  <c r="D11" i="86"/>
  <c r="D11" i="51"/>
  <c r="D27" i="54"/>
  <c r="D26" i="56"/>
  <c r="D26" i="52"/>
  <c r="D27" i="78"/>
  <c r="D27" i="86"/>
  <c r="D27" i="51"/>
  <c r="D17" i="89"/>
  <c r="D19" i="56"/>
  <c r="D20" i="86"/>
  <c r="D19" i="52"/>
  <c r="D20" i="54"/>
  <c r="D20" i="51"/>
  <c r="D20" i="78"/>
  <c r="D31" i="54"/>
  <c r="D30" i="56"/>
  <c r="D30" i="52"/>
  <c r="D31" i="78"/>
  <c r="D31" i="51"/>
  <c r="D31" i="86"/>
  <c r="E37" i="54"/>
  <c r="E37" i="86"/>
  <c r="E36" i="56"/>
  <c r="E36" i="52"/>
  <c r="E37" i="78"/>
  <c r="E37" i="51"/>
  <c r="E29" i="54"/>
  <c r="E29" i="86"/>
  <c r="E28" i="56"/>
  <c r="E28" i="52"/>
  <c r="E29" i="78"/>
  <c r="E29" i="51"/>
  <c r="E17" i="54"/>
  <c r="E17" i="86"/>
  <c r="E16" i="56"/>
  <c r="E17" i="78"/>
  <c r="E16" i="52"/>
  <c r="E17" i="51"/>
  <c r="D19" i="54"/>
  <c r="D18" i="56"/>
  <c r="D19" i="86"/>
  <c r="D18" i="52"/>
  <c r="D19" i="78"/>
  <c r="D19" i="51"/>
  <c r="D35" i="54"/>
  <c r="D34" i="56"/>
  <c r="D35" i="86"/>
  <c r="D34" i="52"/>
  <c r="D35" i="78"/>
  <c r="D35" i="51"/>
  <c r="D40" i="86"/>
  <c r="D39" i="52"/>
  <c r="D40" i="51"/>
  <c r="D34" i="88"/>
  <c r="D34" i="89" s="1"/>
  <c r="D14" i="54"/>
  <c r="D14" i="86"/>
  <c r="D13" i="56"/>
  <c r="D14" i="78"/>
  <c r="D13" i="52"/>
  <c r="D14" i="51"/>
  <c r="D23" i="54"/>
  <c r="D22" i="56"/>
  <c r="D22" i="52"/>
  <c r="D23" i="78"/>
  <c r="D23" i="86"/>
  <c r="D23" i="51"/>
  <c r="D7" i="88"/>
  <c r="E9" i="56"/>
  <c r="E10" i="86"/>
  <c r="E10" i="54"/>
  <c r="E10" i="51"/>
  <c r="E9" i="52"/>
  <c r="E10" i="78"/>
  <c r="E41" i="56"/>
  <c r="E41" i="52"/>
  <c r="E42" i="86"/>
  <c r="E42" i="54"/>
  <c r="E42" i="78"/>
  <c r="E42" i="51"/>
  <c r="D35" i="88"/>
  <c r="D35" i="89" s="1"/>
  <c r="E37" i="56"/>
  <c r="E38" i="86"/>
  <c r="E38" i="54"/>
  <c r="E37" i="52"/>
  <c r="E38" i="51"/>
  <c r="E38" i="78"/>
  <c r="D31" i="88"/>
  <c r="D31" i="89" s="1"/>
  <c r="E33" i="56"/>
  <c r="E34" i="54"/>
  <c r="E33" i="52"/>
  <c r="E34" i="78"/>
  <c r="E34" i="86"/>
  <c r="E34" i="51"/>
  <c r="D27" i="88"/>
  <c r="D27" i="89" s="1"/>
  <c r="E29" i="56"/>
  <c r="E29" i="52"/>
  <c r="E30" i="86"/>
  <c r="E30" i="54"/>
  <c r="E30" i="51"/>
  <c r="E30" i="78"/>
  <c r="F23" i="89"/>
  <c r="E25" i="56"/>
  <c r="E26" i="86"/>
  <c r="E26" i="54"/>
  <c r="E26" i="78"/>
  <c r="E25" i="52"/>
  <c r="E26" i="51"/>
  <c r="E21" i="56"/>
  <c r="E22" i="86"/>
  <c r="E22" i="54"/>
  <c r="E21" i="52"/>
  <c r="E22" i="51"/>
  <c r="E22" i="78"/>
  <c r="D15" i="88"/>
  <c r="D15" i="89" s="1"/>
  <c r="E17" i="56"/>
  <c r="E18" i="54"/>
  <c r="E18" i="86"/>
  <c r="E17" i="52"/>
  <c r="E18" i="78"/>
  <c r="E18" i="51"/>
  <c r="E13" i="56"/>
  <c r="E13" i="52"/>
  <c r="E14" i="86"/>
  <c r="E14" i="54"/>
  <c r="E14" i="51"/>
  <c r="E14" i="78"/>
  <c r="D11" i="89"/>
  <c r="D21" i="89"/>
  <c r="D20" i="89"/>
  <c r="D16" i="89"/>
  <c r="D19" i="88"/>
  <c r="D22" i="89"/>
  <c r="D14" i="89"/>
  <c r="D13" i="89"/>
  <c r="F39" i="89"/>
  <c r="D36" i="89"/>
  <c r="F31" i="89"/>
  <c r="F15" i="89"/>
  <c r="D12" i="89"/>
  <c r="D39" i="88"/>
  <c r="D10" i="89"/>
  <c r="F7" i="89"/>
  <c r="I9" i="88"/>
  <c r="U23" i="103" l="1"/>
  <c r="T23" i="103"/>
  <c r="R23" i="103"/>
  <c r="S23" i="103"/>
  <c r="T16" i="103"/>
  <c r="S16" i="103"/>
  <c r="U16" i="103"/>
  <c r="R16" i="103"/>
  <c r="R19" i="103"/>
  <c r="S19" i="103"/>
  <c r="T19" i="103"/>
  <c r="U19" i="103"/>
  <c r="R24" i="103"/>
  <c r="S24" i="103"/>
  <c r="T24" i="103"/>
  <c r="U24" i="103"/>
  <c r="S20" i="103"/>
  <c r="R20" i="103"/>
  <c r="T20" i="103"/>
  <c r="U20" i="103"/>
  <c r="R14" i="103"/>
  <c r="S14" i="103"/>
  <c r="T14" i="103"/>
  <c r="U14" i="103"/>
  <c r="S15" i="103"/>
  <c r="R15" i="103"/>
  <c r="T15" i="103"/>
  <c r="U15" i="103"/>
  <c r="I12" i="116"/>
  <c r="J9" i="116"/>
  <c r="J9" i="117" s="1"/>
  <c r="AG11" i="114"/>
  <c r="I10" i="116"/>
  <c r="J10" i="116"/>
  <c r="J10" i="117" s="1"/>
  <c r="AG10" i="114"/>
  <c r="I9" i="116"/>
  <c r="D8" i="117"/>
  <c r="D8" i="116"/>
  <c r="D9" i="114"/>
  <c r="D9" i="115"/>
  <c r="D31" i="111"/>
  <c r="D43" i="52"/>
  <c r="D29" i="89"/>
  <c r="D44" i="86"/>
  <c r="D31" i="113"/>
  <c r="D37" i="89"/>
  <c r="D40" i="78"/>
  <c r="D39" i="56"/>
  <c r="D32" i="51"/>
  <c r="D32" i="86"/>
  <c r="D44" i="51"/>
  <c r="D43" i="56"/>
  <c r="D39" i="105"/>
  <c r="D39" i="104"/>
  <c r="D39" i="110"/>
  <c r="D31" i="105"/>
  <c r="D31" i="107"/>
  <c r="D31" i="109"/>
  <c r="I25" i="116"/>
  <c r="K25" i="116" s="1"/>
  <c r="I33" i="116"/>
  <c r="K33" i="116" s="1"/>
  <c r="D32" i="54"/>
  <c r="D44" i="78"/>
  <c r="D31" i="104"/>
  <c r="D31" i="112"/>
  <c r="D40" i="54"/>
  <c r="D32" i="78"/>
  <c r="D31" i="56"/>
  <c r="D44" i="54"/>
  <c r="D39" i="106"/>
  <c r="D39" i="107"/>
  <c r="D31" i="92"/>
  <c r="D31" i="106"/>
  <c r="I17" i="116"/>
  <c r="I29" i="116"/>
  <c r="K29" i="116" s="1"/>
  <c r="D40" i="117"/>
  <c r="D40" i="116"/>
  <c r="D41" i="114"/>
  <c r="D41" i="115"/>
  <c r="D16" i="117"/>
  <c r="D16" i="116"/>
  <c r="D17" i="114"/>
  <c r="D17" i="115"/>
  <c r="D28" i="117"/>
  <c r="D28" i="116"/>
  <c r="D29" i="114"/>
  <c r="D29" i="115"/>
  <c r="D35" i="117"/>
  <c r="D36" i="115"/>
  <c r="D36" i="114"/>
  <c r="D35" i="116"/>
  <c r="D39" i="117"/>
  <c r="D40" i="115"/>
  <c r="D40" i="114"/>
  <c r="D39" i="116"/>
  <c r="D23" i="117"/>
  <c r="D24" i="115"/>
  <c r="D24" i="114"/>
  <c r="D23" i="116"/>
  <c r="D27" i="117"/>
  <c r="D28" i="115"/>
  <c r="D28" i="114"/>
  <c r="D27" i="116"/>
  <c r="D42" i="117"/>
  <c r="D42" i="116"/>
  <c r="D43" i="114"/>
  <c r="D43" i="115"/>
  <c r="D30" i="117"/>
  <c r="D30" i="116"/>
  <c r="D31" i="114"/>
  <c r="D31" i="115"/>
  <c r="D31" i="117"/>
  <c r="D32" i="115"/>
  <c r="D32" i="114"/>
  <c r="D31" i="116"/>
  <c r="D38" i="117"/>
  <c r="D38" i="116"/>
  <c r="D39" i="114"/>
  <c r="D39" i="115"/>
  <c r="D20" i="117"/>
  <c r="D20" i="116"/>
  <c r="D21" i="114"/>
  <c r="D21" i="115"/>
  <c r="D36" i="117"/>
  <c r="D36" i="116"/>
  <c r="D37" i="114"/>
  <c r="D37" i="115"/>
  <c r="D15" i="117"/>
  <c r="D16" i="115"/>
  <c r="D16" i="114"/>
  <c r="D15" i="116"/>
  <c r="D26" i="117"/>
  <c r="D26" i="116"/>
  <c r="D27" i="114"/>
  <c r="D27" i="115"/>
  <c r="D22" i="117"/>
  <c r="D22" i="116"/>
  <c r="D23" i="114"/>
  <c r="D23" i="115"/>
  <c r="D14" i="117"/>
  <c r="D14" i="116"/>
  <c r="D15" i="114"/>
  <c r="D15" i="115"/>
  <c r="D32" i="117"/>
  <c r="D32" i="116"/>
  <c r="D33" i="114"/>
  <c r="D33" i="115"/>
  <c r="D19" i="117"/>
  <c r="D20" i="115"/>
  <c r="D20" i="114"/>
  <c r="D19" i="116"/>
  <c r="D11" i="117"/>
  <c r="D12" i="115"/>
  <c r="D11" i="116"/>
  <c r="D12" i="114"/>
  <c r="AM10" i="105"/>
  <c r="AK10" i="105"/>
  <c r="G11" i="103" s="1"/>
  <c r="AO10" i="105"/>
  <c r="AL10" i="105"/>
  <c r="AN10" i="105"/>
  <c r="AM10" i="109"/>
  <c r="AN10" i="109"/>
  <c r="AL10" i="109"/>
  <c r="AK10" i="109"/>
  <c r="K11" i="103" s="1"/>
  <c r="AO10" i="109"/>
  <c r="AM22" i="108"/>
  <c r="AN22" i="108"/>
  <c r="AK22" i="108"/>
  <c r="J23" i="103" s="1"/>
  <c r="AL22" i="108"/>
  <c r="AO22" i="108"/>
  <c r="AM42" i="109"/>
  <c r="AL42" i="109"/>
  <c r="AK42" i="109"/>
  <c r="K43" i="103" s="1"/>
  <c r="AN42" i="109"/>
  <c r="AO42" i="109"/>
  <c r="AO25" i="108"/>
  <c r="AL25" i="108"/>
  <c r="AM25" i="108"/>
  <c r="AN25" i="108"/>
  <c r="AK25" i="108"/>
  <c r="J26" i="103" s="1"/>
  <c r="AO35" i="107"/>
  <c r="AL35" i="107"/>
  <c r="AK35" i="107"/>
  <c r="I36" i="103" s="1"/>
  <c r="AM35" i="107"/>
  <c r="AN35" i="107"/>
  <c r="AO11" i="105"/>
  <c r="AL11" i="105"/>
  <c r="AK11" i="105"/>
  <c r="G12" i="103" s="1"/>
  <c r="AM11" i="105"/>
  <c r="AN11" i="105"/>
  <c r="AM14" i="107"/>
  <c r="AK14" i="107"/>
  <c r="I15" i="103" s="1"/>
  <c r="AL14" i="107"/>
  <c r="AO14" i="107"/>
  <c r="AN14" i="107"/>
  <c r="AM18" i="106"/>
  <c r="AL18" i="106"/>
  <c r="AK18" i="106"/>
  <c r="H19" i="103" s="1"/>
  <c r="AO18" i="106"/>
  <c r="AN18" i="106"/>
  <c r="AM30" i="113"/>
  <c r="AN30" i="113"/>
  <c r="AL30" i="113"/>
  <c r="AK30" i="113"/>
  <c r="O31" i="103" s="1"/>
  <c r="AO30" i="113"/>
  <c r="AM26" i="105"/>
  <c r="AK26" i="105"/>
  <c r="G27" i="103" s="1"/>
  <c r="AL26" i="105"/>
  <c r="AO26" i="105"/>
  <c r="AN26" i="105"/>
  <c r="AM26" i="109"/>
  <c r="AL26" i="109"/>
  <c r="AN26" i="109"/>
  <c r="AK26" i="109"/>
  <c r="K27" i="103" s="1"/>
  <c r="AO26" i="109"/>
  <c r="AM38" i="105"/>
  <c r="AL38" i="105"/>
  <c r="AK38" i="105"/>
  <c r="G39" i="103" s="1"/>
  <c r="AO38" i="105"/>
  <c r="AN38" i="105"/>
  <c r="AM38" i="113"/>
  <c r="AN38" i="113"/>
  <c r="AL38" i="113"/>
  <c r="AK38" i="113"/>
  <c r="O39" i="103" s="1"/>
  <c r="AO38" i="113"/>
  <c r="AO19" i="105"/>
  <c r="AL19" i="105"/>
  <c r="AK19" i="105"/>
  <c r="G20" i="103" s="1"/>
  <c r="AM19" i="105"/>
  <c r="AN19" i="105"/>
  <c r="AO19" i="113"/>
  <c r="AM19" i="113"/>
  <c r="AL19" i="113"/>
  <c r="AK19" i="113"/>
  <c r="O20" i="103" s="1"/>
  <c r="AN19" i="113"/>
  <c r="AO15" i="108"/>
  <c r="AL15" i="108"/>
  <c r="AM15" i="108"/>
  <c r="AK15" i="108"/>
  <c r="J16" i="103" s="1"/>
  <c r="AN15" i="108"/>
  <c r="AO15" i="111"/>
  <c r="AL15" i="111"/>
  <c r="AN15" i="111"/>
  <c r="AM15" i="111"/>
  <c r="AK15" i="111"/>
  <c r="M16" i="103" s="1"/>
  <c r="AK23" i="92"/>
  <c r="E24" i="103" s="1"/>
  <c r="AO23" i="92"/>
  <c r="AN23" i="92"/>
  <c r="AL23" i="92"/>
  <c r="AM23" i="92"/>
  <c r="AO23" i="107"/>
  <c r="AL23" i="107"/>
  <c r="AM23" i="107"/>
  <c r="AN23" i="107"/>
  <c r="AK23" i="107"/>
  <c r="I24" i="103" s="1"/>
  <c r="AO23" i="111"/>
  <c r="AL23" i="111"/>
  <c r="AN23" i="111"/>
  <c r="AM23" i="111"/>
  <c r="AK23" i="111"/>
  <c r="M24" i="103" s="1"/>
  <c r="AO39" i="108"/>
  <c r="AL39" i="108"/>
  <c r="AM39" i="108"/>
  <c r="AN39" i="108"/>
  <c r="AK39" i="108"/>
  <c r="J40" i="103" s="1"/>
  <c r="AO31" i="105"/>
  <c r="AL31" i="105"/>
  <c r="AM31" i="105"/>
  <c r="AN31" i="105"/>
  <c r="AK31" i="105"/>
  <c r="G32" i="103" s="1"/>
  <c r="AO31" i="107"/>
  <c r="AL31" i="107"/>
  <c r="AM31" i="107"/>
  <c r="AN31" i="107"/>
  <c r="AK31" i="107"/>
  <c r="I32" i="103" s="1"/>
  <c r="AO31" i="109"/>
  <c r="AL31" i="109"/>
  <c r="AN31" i="109"/>
  <c r="AM31" i="109"/>
  <c r="AK31" i="109"/>
  <c r="K32" i="103" s="1"/>
  <c r="D41" i="113"/>
  <c r="D41" i="112"/>
  <c r="D41" i="111"/>
  <c r="D41" i="110"/>
  <c r="D41" i="109"/>
  <c r="D41" i="108"/>
  <c r="D41" i="107"/>
  <c r="D41" i="106"/>
  <c r="D41" i="105"/>
  <c r="D41" i="104"/>
  <c r="D42" i="103"/>
  <c r="D41" i="92"/>
  <c r="D17" i="113"/>
  <c r="D17" i="112"/>
  <c r="D17" i="111"/>
  <c r="D17" i="110"/>
  <c r="D17" i="109"/>
  <c r="D17" i="108"/>
  <c r="D17" i="107"/>
  <c r="D17" i="106"/>
  <c r="D17" i="105"/>
  <c r="D17" i="104"/>
  <c r="D18" i="103"/>
  <c r="D17" i="92"/>
  <c r="D29" i="112"/>
  <c r="D29" i="111"/>
  <c r="D29" i="110"/>
  <c r="D29" i="109"/>
  <c r="D29" i="108"/>
  <c r="D29" i="113"/>
  <c r="D29" i="104"/>
  <c r="D30" i="103"/>
  <c r="D29" i="92"/>
  <c r="D29" i="107"/>
  <c r="D29" i="106"/>
  <c r="D29" i="105"/>
  <c r="D33" i="113"/>
  <c r="D33" i="112"/>
  <c r="D33" i="111"/>
  <c r="D33" i="110"/>
  <c r="D33" i="109"/>
  <c r="D33" i="108"/>
  <c r="D33" i="107"/>
  <c r="D33" i="106"/>
  <c r="D33" i="105"/>
  <c r="D33" i="104"/>
  <c r="D34" i="103"/>
  <c r="D33" i="92"/>
  <c r="D37" i="113"/>
  <c r="D37" i="112"/>
  <c r="D37" i="111"/>
  <c r="D37" i="110"/>
  <c r="D37" i="109"/>
  <c r="D37" i="108"/>
  <c r="D37" i="107"/>
  <c r="D37" i="104"/>
  <c r="D38" i="103"/>
  <c r="D37" i="92"/>
  <c r="D37" i="106"/>
  <c r="D37" i="105"/>
  <c r="D9" i="113"/>
  <c r="D9" i="112"/>
  <c r="D9" i="111"/>
  <c r="D9" i="110"/>
  <c r="D9" i="109"/>
  <c r="D9" i="108"/>
  <c r="D9" i="107"/>
  <c r="D9" i="106"/>
  <c r="D9" i="105"/>
  <c r="D9" i="104"/>
  <c r="D9" i="92"/>
  <c r="D10" i="103"/>
  <c r="D40" i="113"/>
  <c r="D41" i="103"/>
  <c r="D40" i="106"/>
  <c r="D40" i="105"/>
  <c r="D40" i="104"/>
  <c r="D40" i="92"/>
  <c r="D40" i="112"/>
  <c r="D40" i="111"/>
  <c r="D40" i="110"/>
  <c r="D40" i="109"/>
  <c r="D40" i="108"/>
  <c r="D40" i="107"/>
  <c r="D28" i="112"/>
  <c r="D28" i="111"/>
  <c r="D28" i="110"/>
  <c r="D28" i="109"/>
  <c r="D28" i="113"/>
  <c r="D28" i="107"/>
  <c r="D28" i="105"/>
  <c r="D28" i="104"/>
  <c r="D28" i="92"/>
  <c r="D29" i="103"/>
  <c r="D28" i="108"/>
  <c r="D28" i="106"/>
  <c r="AO13" i="106"/>
  <c r="AL13" i="106"/>
  <c r="AM13" i="106"/>
  <c r="AN13" i="106"/>
  <c r="AK13" i="106"/>
  <c r="H14" i="103" s="1"/>
  <c r="AN13" i="104"/>
  <c r="AK13" i="104"/>
  <c r="F14" i="103" s="1"/>
  <c r="AO13" i="104"/>
  <c r="AM13" i="104"/>
  <c r="AL13" i="104"/>
  <c r="AO13" i="110"/>
  <c r="AL13" i="110"/>
  <c r="AK13" i="110"/>
  <c r="L14" i="103" s="1"/>
  <c r="AM13" i="110"/>
  <c r="AN13" i="110"/>
  <c r="AM10" i="106"/>
  <c r="AN10" i="106"/>
  <c r="AK10" i="106"/>
  <c r="H11" i="103" s="1"/>
  <c r="AO10" i="106"/>
  <c r="AL10" i="106"/>
  <c r="AO10" i="104"/>
  <c r="AL10" i="104"/>
  <c r="AM10" i="104"/>
  <c r="AN10" i="104"/>
  <c r="AK10" i="104"/>
  <c r="F11" i="103" s="1"/>
  <c r="AM10" i="110"/>
  <c r="AK10" i="110"/>
  <c r="L11" i="103" s="1"/>
  <c r="AN10" i="110"/>
  <c r="AO10" i="110"/>
  <c r="AL10" i="110"/>
  <c r="AK22" i="92"/>
  <c r="E23" i="103" s="1"/>
  <c r="AL22" i="92"/>
  <c r="AO22" i="92"/>
  <c r="AM22" i="92"/>
  <c r="AN22" i="92"/>
  <c r="AM22" i="105"/>
  <c r="AL22" i="105"/>
  <c r="AN22" i="105"/>
  <c r="AK22" i="105"/>
  <c r="G23" i="103" s="1"/>
  <c r="AO22" i="105"/>
  <c r="AM22" i="109"/>
  <c r="AK22" i="109"/>
  <c r="K23" i="103" s="1"/>
  <c r="AL22" i="109"/>
  <c r="AO22" i="109"/>
  <c r="AN22" i="109"/>
  <c r="AM42" i="105"/>
  <c r="AK42" i="105"/>
  <c r="G43" i="103" s="1"/>
  <c r="AL42" i="105"/>
  <c r="AO42" i="105"/>
  <c r="AN42" i="105"/>
  <c r="AO42" i="104"/>
  <c r="AL42" i="104"/>
  <c r="AM42" i="104"/>
  <c r="AN42" i="104"/>
  <c r="AK42" i="104"/>
  <c r="F43" i="103" s="1"/>
  <c r="AM42" i="110"/>
  <c r="AK42" i="110"/>
  <c r="L43" i="103" s="1"/>
  <c r="AN42" i="110"/>
  <c r="AO42" i="110"/>
  <c r="AL42" i="110"/>
  <c r="AO25" i="113"/>
  <c r="AM25" i="113"/>
  <c r="AL25" i="113"/>
  <c r="AN25" i="113"/>
  <c r="AK25" i="113"/>
  <c r="O26" i="103" s="1"/>
  <c r="AO25" i="105"/>
  <c r="AL25" i="105"/>
  <c r="AN25" i="105"/>
  <c r="AK25" i="105"/>
  <c r="G26" i="103" s="1"/>
  <c r="AM25" i="105"/>
  <c r="AO25" i="109"/>
  <c r="AL25" i="109"/>
  <c r="AK25" i="109"/>
  <c r="K26" i="103" s="1"/>
  <c r="AM25" i="109"/>
  <c r="AN25" i="109"/>
  <c r="AM34" i="105"/>
  <c r="AK34" i="105"/>
  <c r="G35" i="103" s="1"/>
  <c r="AL34" i="105"/>
  <c r="AN34" i="105"/>
  <c r="AO34" i="105"/>
  <c r="AO34" i="104"/>
  <c r="AL34" i="104"/>
  <c r="AM34" i="104"/>
  <c r="AN34" i="104"/>
  <c r="AK34" i="104"/>
  <c r="F35" i="103" s="1"/>
  <c r="AM34" i="110"/>
  <c r="AN34" i="110"/>
  <c r="AK34" i="110"/>
  <c r="L35" i="103" s="1"/>
  <c r="AO34" i="110"/>
  <c r="AL34" i="110"/>
  <c r="AO35" i="92"/>
  <c r="AN35" i="92"/>
  <c r="AM35" i="92"/>
  <c r="AL35" i="92"/>
  <c r="AK35" i="92"/>
  <c r="E36" i="103" s="1"/>
  <c r="AO35" i="105"/>
  <c r="AL35" i="105"/>
  <c r="AK35" i="105"/>
  <c r="G36" i="103" s="1"/>
  <c r="AN35" i="105"/>
  <c r="AM35" i="105"/>
  <c r="AO35" i="110"/>
  <c r="AL35" i="110"/>
  <c r="AN35" i="110"/>
  <c r="AM35" i="110"/>
  <c r="AK35" i="110"/>
  <c r="L36" i="103" s="1"/>
  <c r="AM11" i="92"/>
  <c r="AL11" i="92"/>
  <c r="AK11" i="92"/>
  <c r="E12" i="103" s="1"/>
  <c r="AO11" i="92"/>
  <c r="AN11" i="92"/>
  <c r="AO11" i="106"/>
  <c r="AL11" i="106"/>
  <c r="AN11" i="106"/>
  <c r="AK11" i="106"/>
  <c r="H12" i="103" s="1"/>
  <c r="AM11" i="106"/>
  <c r="AO11" i="111"/>
  <c r="AL11" i="111"/>
  <c r="AM11" i="111"/>
  <c r="AN11" i="111"/>
  <c r="AK11" i="111"/>
  <c r="M12" i="103" s="1"/>
  <c r="AO14" i="104"/>
  <c r="AL14" i="104"/>
  <c r="AM14" i="104"/>
  <c r="AN14" i="104"/>
  <c r="AK14" i="104"/>
  <c r="F15" i="103" s="1"/>
  <c r="AM14" i="108"/>
  <c r="AK14" i="108"/>
  <c r="J15" i="103" s="1"/>
  <c r="AL14" i="108"/>
  <c r="AO14" i="108"/>
  <c r="AN14" i="108"/>
  <c r="AM14" i="112"/>
  <c r="AO14" i="112"/>
  <c r="AL14" i="112"/>
  <c r="AN14" i="112"/>
  <c r="AK14" i="112"/>
  <c r="N15" i="103" s="1"/>
  <c r="AM18" i="107"/>
  <c r="AK18" i="107"/>
  <c r="I19" i="103" s="1"/>
  <c r="AN18" i="107"/>
  <c r="AO18" i="107"/>
  <c r="AL18" i="107"/>
  <c r="AM18" i="113"/>
  <c r="AO18" i="113"/>
  <c r="AL18" i="113"/>
  <c r="AN18" i="113"/>
  <c r="AK18" i="113"/>
  <c r="O19" i="103" s="1"/>
  <c r="AM18" i="111"/>
  <c r="AN18" i="111"/>
  <c r="AK18" i="111"/>
  <c r="M19" i="103" s="1"/>
  <c r="AL18" i="111"/>
  <c r="AO18" i="111"/>
  <c r="D27" i="113"/>
  <c r="D27" i="112"/>
  <c r="D27" i="110"/>
  <c r="D27" i="107"/>
  <c r="D27" i="106"/>
  <c r="D27" i="105"/>
  <c r="D27" i="111"/>
  <c r="D27" i="109"/>
  <c r="D27" i="108"/>
  <c r="D27" i="104"/>
  <c r="D28" i="103"/>
  <c r="D27" i="92"/>
  <c r="AM30" i="105"/>
  <c r="AL30" i="105"/>
  <c r="AN30" i="105"/>
  <c r="AK30" i="105"/>
  <c r="G31" i="103" s="1"/>
  <c r="AO30" i="105"/>
  <c r="AM30" i="108"/>
  <c r="AK30" i="108"/>
  <c r="J31" i="103" s="1"/>
  <c r="AL30" i="108"/>
  <c r="AO30" i="108"/>
  <c r="AN30" i="108"/>
  <c r="AM30" i="112"/>
  <c r="AO30" i="112"/>
  <c r="AN30" i="112"/>
  <c r="AL30" i="112"/>
  <c r="AK30" i="112"/>
  <c r="N31" i="103" s="1"/>
  <c r="AM26" i="106"/>
  <c r="AL26" i="106"/>
  <c r="AK26" i="106"/>
  <c r="H27" i="103" s="1"/>
  <c r="AO26" i="106"/>
  <c r="AN26" i="106"/>
  <c r="AO26" i="104"/>
  <c r="AL26" i="104"/>
  <c r="AM26" i="104"/>
  <c r="AN26" i="104"/>
  <c r="AK26" i="104"/>
  <c r="F27" i="103" s="1"/>
  <c r="AM26" i="110"/>
  <c r="AN26" i="110"/>
  <c r="AK26" i="110"/>
  <c r="L27" i="103" s="1"/>
  <c r="AO26" i="110"/>
  <c r="AL26" i="110"/>
  <c r="AN38" i="92"/>
  <c r="AO38" i="92"/>
  <c r="AK38" i="92"/>
  <c r="E39" i="103" s="1"/>
  <c r="AL38" i="92"/>
  <c r="AM38" i="92"/>
  <c r="AM38" i="106"/>
  <c r="AO38" i="106"/>
  <c r="AL38" i="106"/>
  <c r="AN38" i="106"/>
  <c r="AK38" i="106"/>
  <c r="H39" i="103" s="1"/>
  <c r="AM38" i="110"/>
  <c r="AO38" i="110"/>
  <c r="AL38" i="110"/>
  <c r="AK38" i="110"/>
  <c r="L39" i="103" s="1"/>
  <c r="AN38" i="110"/>
  <c r="AO19" i="92"/>
  <c r="AN19" i="92"/>
  <c r="AK19" i="92"/>
  <c r="E20" i="103" s="1"/>
  <c r="AM19" i="92"/>
  <c r="AL19" i="92"/>
  <c r="AO19" i="110"/>
  <c r="AL19" i="110"/>
  <c r="AN19" i="110"/>
  <c r="AK19" i="110"/>
  <c r="L20" i="103" s="1"/>
  <c r="AM19" i="110"/>
  <c r="AO19" i="106"/>
  <c r="AL19" i="106"/>
  <c r="AN19" i="106"/>
  <c r="AK19" i="106"/>
  <c r="H20" i="103" s="1"/>
  <c r="AM19" i="106"/>
  <c r="AN15" i="104"/>
  <c r="AO15" i="104"/>
  <c r="AK15" i="104"/>
  <c r="F16" i="103" s="1"/>
  <c r="AL15" i="104"/>
  <c r="AM15" i="104"/>
  <c r="AO15" i="113"/>
  <c r="AM15" i="113"/>
  <c r="AL15" i="113"/>
  <c r="AN15" i="113"/>
  <c r="AK15" i="113"/>
  <c r="O16" i="103" s="1"/>
  <c r="AO15" i="112"/>
  <c r="AL15" i="112"/>
  <c r="AM15" i="112"/>
  <c r="AK15" i="112"/>
  <c r="N16" i="103" s="1"/>
  <c r="AN15" i="112"/>
  <c r="AO23" i="113"/>
  <c r="AM23" i="113"/>
  <c r="AL23" i="113"/>
  <c r="AN23" i="113"/>
  <c r="AK23" i="113"/>
  <c r="O24" i="103" s="1"/>
  <c r="AO23" i="112"/>
  <c r="AL23" i="112"/>
  <c r="AM23" i="112"/>
  <c r="AK23" i="112"/>
  <c r="N24" i="103" s="1"/>
  <c r="AN23" i="112"/>
  <c r="AO39" i="109"/>
  <c r="AL39" i="109"/>
  <c r="AN39" i="109"/>
  <c r="AM39" i="109"/>
  <c r="AK39" i="109"/>
  <c r="K40" i="103" s="1"/>
  <c r="AO39" i="113"/>
  <c r="AM39" i="113"/>
  <c r="AL39" i="113"/>
  <c r="AN39" i="113"/>
  <c r="AK39" i="113"/>
  <c r="O40" i="103" s="1"/>
  <c r="AO31" i="92"/>
  <c r="AN31" i="92"/>
  <c r="AM31" i="92"/>
  <c r="AK31" i="92"/>
  <c r="E32" i="103" s="1"/>
  <c r="AL31" i="92"/>
  <c r="AO31" i="106"/>
  <c r="AL31" i="106"/>
  <c r="AK31" i="106"/>
  <c r="H32" i="103" s="1"/>
  <c r="AM31" i="106"/>
  <c r="AN31" i="106"/>
  <c r="AO31" i="110"/>
  <c r="AL31" i="110"/>
  <c r="AN31" i="110"/>
  <c r="AM31" i="110"/>
  <c r="AK31" i="110"/>
  <c r="L32" i="103" s="1"/>
  <c r="AO13" i="105"/>
  <c r="AL13" i="105"/>
  <c r="AN13" i="105"/>
  <c r="AM13" i="105"/>
  <c r="AK13" i="105"/>
  <c r="G14" i="103" s="1"/>
  <c r="AO13" i="109"/>
  <c r="AL13" i="109"/>
  <c r="AK13" i="109"/>
  <c r="K14" i="103" s="1"/>
  <c r="AN13" i="109"/>
  <c r="AM13" i="109"/>
  <c r="AM22" i="113"/>
  <c r="AN22" i="113"/>
  <c r="AK22" i="113"/>
  <c r="O23" i="103" s="1"/>
  <c r="AL22" i="113"/>
  <c r="AO22" i="113"/>
  <c r="AN25" i="104"/>
  <c r="AK25" i="104"/>
  <c r="F26" i="103" s="1"/>
  <c r="AO25" i="104"/>
  <c r="AM25" i="104"/>
  <c r="AL25" i="104"/>
  <c r="AM34" i="109"/>
  <c r="AL34" i="109"/>
  <c r="AN34" i="109"/>
  <c r="AK34" i="109"/>
  <c r="K35" i="103" s="1"/>
  <c r="AO34" i="109"/>
  <c r="AO35" i="109"/>
  <c r="AL35" i="109"/>
  <c r="AM35" i="109"/>
  <c r="AN35" i="109"/>
  <c r="AK35" i="109"/>
  <c r="K36" i="103" s="1"/>
  <c r="AO11" i="110"/>
  <c r="AL11" i="110"/>
  <c r="AN11" i="110"/>
  <c r="AK11" i="110"/>
  <c r="L12" i="103" s="1"/>
  <c r="AM11" i="110"/>
  <c r="AO18" i="104"/>
  <c r="AL18" i="104"/>
  <c r="AM18" i="104"/>
  <c r="AN18" i="104"/>
  <c r="AK18" i="104"/>
  <c r="F19" i="103" s="1"/>
  <c r="AO30" i="104"/>
  <c r="AL30" i="104"/>
  <c r="AM30" i="104"/>
  <c r="AN30" i="104"/>
  <c r="AK30" i="104"/>
  <c r="F31" i="103" s="1"/>
  <c r="AO39" i="92"/>
  <c r="AN39" i="92"/>
  <c r="AK39" i="92"/>
  <c r="E40" i="103" s="1"/>
  <c r="AM39" i="92"/>
  <c r="AL39" i="92"/>
  <c r="D30" i="89"/>
  <c r="D32" i="113"/>
  <c r="D32" i="104"/>
  <c r="D33" i="103"/>
  <c r="D32" i="112"/>
  <c r="D32" i="111"/>
  <c r="D32" i="110"/>
  <c r="D32" i="109"/>
  <c r="D32" i="107"/>
  <c r="D32" i="106"/>
  <c r="D32" i="105"/>
  <c r="D32" i="108"/>
  <c r="D32" i="92"/>
  <c r="D12" i="112"/>
  <c r="D12" i="111"/>
  <c r="D12" i="110"/>
  <c r="D12" i="109"/>
  <c r="D12" i="113"/>
  <c r="D12" i="107"/>
  <c r="D12" i="105"/>
  <c r="D12" i="104"/>
  <c r="D13" i="103"/>
  <c r="D12" i="108"/>
  <c r="D12" i="106"/>
  <c r="D12" i="92"/>
  <c r="AO13" i="107"/>
  <c r="AL13" i="107"/>
  <c r="AM13" i="107"/>
  <c r="AN13" i="107"/>
  <c r="AK13" i="107"/>
  <c r="I14" i="103" s="1"/>
  <c r="AO13" i="113"/>
  <c r="AM13" i="113"/>
  <c r="AL13" i="113"/>
  <c r="AN13" i="113"/>
  <c r="AK13" i="113"/>
  <c r="O14" i="103" s="1"/>
  <c r="AO13" i="111"/>
  <c r="AL13" i="111"/>
  <c r="AN13" i="111"/>
  <c r="AK13" i="111"/>
  <c r="M14" i="103" s="1"/>
  <c r="AM13" i="111"/>
  <c r="AM10" i="107"/>
  <c r="AK10" i="107"/>
  <c r="I11" i="103" s="1"/>
  <c r="AO10" i="107"/>
  <c r="AL10" i="107"/>
  <c r="AN10" i="107"/>
  <c r="AM10" i="113"/>
  <c r="AO10" i="113"/>
  <c r="AL10" i="113"/>
  <c r="AN10" i="113"/>
  <c r="AK10" i="113"/>
  <c r="O11" i="103" s="1"/>
  <c r="AM10" i="111"/>
  <c r="AN10" i="111"/>
  <c r="AK10" i="111"/>
  <c r="M11" i="103" s="1"/>
  <c r="AO10" i="111"/>
  <c r="AL10" i="111"/>
  <c r="AM22" i="106"/>
  <c r="AO22" i="106"/>
  <c r="AL22" i="106"/>
  <c r="AN22" i="106"/>
  <c r="AK22" i="106"/>
  <c r="H23" i="103" s="1"/>
  <c r="AM22" i="110"/>
  <c r="AO22" i="110"/>
  <c r="AL22" i="110"/>
  <c r="AN22" i="110"/>
  <c r="AK22" i="110"/>
  <c r="L23" i="103" s="1"/>
  <c r="AM42" i="106"/>
  <c r="AL42" i="106"/>
  <c r="AK42" i="106"/>
  <c r="H43" i="103" s="1"/>
  <c r="AN42" i="106"/>
  <c r="AO42" i="106"/>
  <c r="AM42" i="107"/>
  <c r="AK42" i="107"/>
  <c r="I43" i="103" s="1"/>
  <c r="AO42" i="107"/>
  <c r="AL42" i="107"/>
  <c r="AN42" i="107"/>
  <c r="AM42" i="111"/>
  <c r="AK42" i="111"/>
  <c r="M43" i="103" s="1"/>
  <c r="AO42" i="111"/>
  <c r="AN42" i="111"/>
  <c r="AL42" i="111"/>
  <c r="AO25" i="92"/>
  <c r="AK25" i="92"/>
  <c r="E26" i="103" s="1"/>
  <c r="AM25" i="92"/>
  <c r="AN25" i="92"/>
  <c r="AL25" i="92"/>
  <c r="AO25" i="106"/>
  <c r="AL25" i="106"/>
  <c r="AM25" i="106"/>
  <c r="AK25" i="106"/>
  <c r="H26" i="103" s="1"/>
  <c r="AN25" i="106"/>
  <c r="AO25" i="110"/>
  <c r="AL25" i="110"/>
  <c r="AM25" i="110"/>
  <c r="AN25" i="110"/>
  <c r="AK25" i="110"/>
  <c r="L26" i="103" s="1"/>
  <c r="AM34" i="106"/>
  <c r="AN34" i="106"/>
  <c r="AL34" i="106"/>
  <c r="AK34" i="106"/>
  <c r="H35" i="103" s="1"/>
  <c r="AO34" i="106"/>
  <c r="AM34" i="107"/>
  <c r="AK34" i="107"/>
  <c r="I35" i="103" s="1"/>
  <c r="AO34" i="107"/>
  <c r="AL34" i="107"/>
  <c r="AN34" i="107"/>
  <c r="AM34" i="111"/>
  <c r="AN34" i="111"/>
  <c r="AK34" i="111"/>
  <c r="M35" i="103" s="1"/>
  <c r="AO34" i="111"/>
  <c r="AL34" i="111"/>
  <c r="AO35" i="106"/>
  <c r="AL35" i="106"/>
  <c r="AN35" i="106"/>
  <c r="AK35" i="106"/>
  <c r="H36" i="103" s="1"/>
  <c r="AM35" i="106"/>
  <c r="AO35" i="111"/>
  <c r="AL35" i="111"/>
  <c r="AM35" i="111"/>
  <c r="AN35" i="111"/>
  <c r="AK35" i="111"/>
  <c r="M36" i="103" s="1"/>
  <c r="AO11" i="107"/>
  <c r="AL11" i="107"/>
  <c r="AK11" i="107"/>
  <c r="I12" i="103" s="1"/>
  <c r="AM11" i="107"/>
  <c r="AN11" i="107"/>
  <c r="AO11" i="112"/>
  <c r="AL11" i="112"/>
  <c r="AN11" i="112"/>
  <c r="AM11" i="112"/>
  <c r="AK11" i="112"/>
  <c r="N12" i="103" s="1"/>
  <c r="AM14" i="113"/>
  <c r="AN14" i="113"/>
  <c r="AO14" i="113"/>
  <c r="AL14" i="113"/>
  <c r="AK14" i="113"/>
  <c r="O15" i="103" s="1"/>
  <c r="AM14" i="105"/>
  <c r="AN14" i="105"/>
  <c r="AL14" i="105"/>
  <c r="AK14" i="105"/>
  <c r="G15" i="103" s="1"/>
  <c r="AO14" i="105"/>
  <c r="AM14" i="109"/>
  <c r="AK14" i="109"/>
  <c r="K15" i="103" s="1"/>
  <c r="AL14" i="109"/>
  <c r="AN14" i="109"/>
  <c r="AO14" i="109"/>
  <c r="AN18" i="92"/>
  <c r="AL18" i="92"/>
  <c r="AO18" i="92"/>
  <c r="AK18" i="92"/>
  <c r="E19" i="103" s="1"/>
  <c r="AM18" i="92"/>
  <c r="AM18" i="108"/>
  <c r="AL18" i="108"/>
  <c r="AK18" i="108"/>
  <c r="J19" i="103" s="1"/>
  <c r="AN18" i="108"/>
  <c r="AO18" i="108"/>
  <c r="AM18" i="112"/>
  <c r="AK18" i="112"/>
  <c r="N19" i="103" s="1"/>
  <c r="AL18" i="112"/>
  <c r="AN18" i="112"/>
  <c r="AO18" i="112"/>
  <c r="AK30" i="92"/>
  <c r="E31" i="103" s="1"/>
  <c r="AL30" i="92"/>
  <c r="AN30" i="92"/>
  <c r="AM30" i="92"/>
  <c r="AO30" i="92"/>
  <c r="AM30" i="106"/>
  <c r="AO30" i="106"/>
  <c r="AL30" i="106"/>
  <c r="AN30" i="106"/>
  <c r="AK30" i="106"/>
  <c r="H31" i="103" s="1"/>
  <c r="AM30" i="109"/>
  <c r="AK30" i="109"/>
  <c r="K31" i="103" s="1"/>
  <c r="AL30" i="109"/>
  <c r="AO30" i="109"/>
  <c r="AN30" i="109"/>
  <c r="AM26" i="107"/>
  <c r="AK26" i="107"/>
  <c r="I27" i="103" s="1"/>
  <c r="AO26" i="107"/>
  <c r="AN26" i="107"/>
  <c r="AL26" i="107"/>
  <c r="AM26" i="113"/>
  <c r="AO26" i="113"/>
  <c r="AL26" i="113"/>
  <c r="AN26" i="113"/>
  <c r="AK26" i="113"/>
  <c r="O27" i="103" s="1"/>
  <c r="AM26" i="111"/>
  <c r="AN26" i="111"/>
  <c r="AK26" i="111"/>
  <c r="M27" i="103" s="1"/>
  <c r="AL26" i="111"/>
  <c r="AO26" i="111"/>
  <c r="AM38" i="107"/>
  <c r="AL38" i="107"/>
  <c r="AN38" i="107"/>
  <c r="AK38" i="107"/>
  <c r="I39" i="103" s="1"/>
  <c r="AO38" i="107"/>
  <c r="AM38" i="111"/>
  <c r="AK38" i="111"/>
  <c r="M39" i="103" s="1"/>
  <c r="AO38" i="111"/>
  <c r="AN38" i="111"/>
  <c r="AL38" i="111"/>
  <c r="AO19" i="111"/>
  <c r="AL19" i="111"/>
  <c r="AM19" i="111"/>
  <c r="AN19" i="111"/>
  <c r="AK19" i="111"/>
  <c r="M20" i="103" s="1"/>
  <c r="AO19" i="107"/>
  <c r="AL19" i="107"/>
  <c r="AK19" i="107"/>
  <c r="I20" i="103" s="1"/>
  <c r="AM19" i="107"/>
  <c r="AN19" i="107"/>
  <c r="AO15" i="105"/>
  <c r="AL15" i="105"/>
  <c r="AM15" i="105"/>
  <c r="AN15" i="105"/>
  <c r="AK15" i="105"/>
  <c r="G16" i="103" s="1"/>
  <c r="AO15" i="107"/>
  <c r="AL15" i="107"/>
  <c r="AM15" i="107"/>
  <c r="AN15" i="107"/>
  <c r="AK15" i="107"/>
  <c r="I16" i="103" s="1"/>
  <c r="AO15" i="109"/>
  <c r="AL15" i="109"/>
  <c r="AN15" i="109"/>
  <c r="AM15" i="109"/>
  <c r="AK15" i="109"/>
  <c r="K16" i="103" s="1"/>
  <c r="AO23" i="105"/>
  <c r="AL23" i="105"/>
  <c r="AM23" i="105"/>
  <c r="AN23" i="105"/>
  <c r="AK23" i="105"/>
  <c r="G24" i="103" s="1"/>
  <c r="AN23" i="104"/>
  <c r="AO23" i="104"/>
  <c r="AK23" i="104"/>
  <c r="F24" i="103" s="1"/>
  <c r="AL23" i="104"/>
  <c r="AM23" i="104"/>
  <c r="AO23" i="109"/>
  <c r="AL23" i="109"/>
  <c r="AN23" i="109"/>
  <c r="AM23" i="109"/>
  <c r="AK23" i="109"/>
  <c r="K24" i="103" s="1"/>
  <c r="Q24" i="103" s="1"/>
  <c r="AO39" i="105"/>
  <c r="AL39" i="105"/>
  <c r="AM39" i="105"/>
  <c r="AN39" i="105"/>
  <c r="AK39" i="105"/>
  <c r="G40" i="103" s="1"/>
  <c r="AN39" i="104"/>
  <c r="AO39" i="104"/>
  <c r="AK39" i="104"/>
  <c r="F40" i="103" s="1"/>
  <c r="AL39" i="104"/>
  <c r="AM39" i="104"/>
  <c r="AO39" i="110"/>
  <c r="AL39" i="110"/>
  <c r="AN39" i="110"/>
  <c r="AM39" i="110"/>
  <c r="AK39" i="110"/>
  <c r="L40" i="103" s="1"/>
  <c r="AO31" i="108"/>
  <c r="AL31" i="108"/>
  <c r="AM31" i="108"/>
  <c r="AK31" i="108"/>
  <c r="J32" i="103" s="1"/>
  <c r="AN31" i="108"/>
  <c r="AO31" i="111"/>
  <c r="AL31" i="111"/>
  <c r="AN31" i="111"/>
  <c r="AM31" i="111"/>
  <c r="AK31" i="111"/>
  <c r="M32" i="103" s="1"/>
  <c r="D20" i="112"/>
  <c r="D20" i="111"/>
  <c r="D20" i="110"/>
  <c r="D20" i="109"/>
  <c r="D20" i="113"/>
  <c r="D20" i="108"/>
  <c r="D20" i="107"/>
  <c r="D20" i="105"/>
  <c r="D21" i="103"/>
  <c r="D20" i="92"/>
  <c r="D20" i="106"/>
  <c r="D20" i="104"/>
  <c r="D24" i="113"/>
  <c r="D24" i="112"/>
  <c r="D24" i="111"/>
  <c r="D24" i="110"/>
  <c r="D24" i="109"/>
  <c r="D24" i="108"/>
  <c r="D24" i="107"/>
  <c r="D24" i="106"/>
  <c r="D24" i="105"/>
  <c r="D24" i="104"/>
  <c r="D25" i="103"/>
  <c r="D24" i="92"/>
  <c r="AM22" i="112"/>
  <c r="AO22" i="112"/>
  <c r="AL22" i="112"/>
  <c r="AN22" i="112"/>
  <c r="AK22" i="112"/>
  <c r="N23" i="103" s="1"/>
  <c r="AM42" i="113"/>
  <c r="AL42" i="113"/>
  <c r="AN42" i="113"/>
  <c r="AK42" i="113"/>
  <c r="O43" i="103" s="1"/>
  <c r="AO42" i="113"/>
  <c r="AO25" i="112"/>
  <c r="AL25" i="112"/>
  <c r="AM25" i="112"/>
  <c r="AN25" i="112"/>
  <c r="AK25" i="112"/>
  <c r="N26" i="103" s="1"/>
  <c r="AM34" i="113"/>
  <c r="AO34" i="113"/>
  <c r="AL34" i="113"/>
  <c r="AN34" i="113"/>
  <c r="AK34" i="113"/>
  <c r="O35" i="103" s="1"/>
  <c r="AO35" i="113"/>
  <c r="AM35" i="113"/>
  <c r="AL35" i="113"/>
  <c r="AK35" i="113"/>
  <c r="O36" i="103" s="1"/>
  <c r="AN35" i="113"/>
  <c r="AO11" i="113"/>
  <c r="AM11" i="113"/>
  <c r="AL11" i="113"/>
  <c r="AK11" i="113"/>
  <c r="O12" i="103" s="1"/>
  <c r="AN11" i="113"/>
  <c r="AM14" i="111"/>
  <c r="AK14" i="111"/>
  <c r="M15" i="103" s="1"/>
  <c r="AN14" i="111"/>
  <c r="AO14" i="111"/>
  <c r="AL14" i="111"/>
  <c r="AM18" i="110"/>
  <c r="AK18" i="110"/>
  <c r="L19" i="103" s="1"/>
  <c r="AO18" i="110"/>
  <c r="AN18" i="110"/>
  <c r="AL18" i="110"/>
  <c r="AM30" i="111"/>
  <c r="AK30" i="111"/>
  <c r="M31" i="103" s="1"/>
  <c r="AO30" i="111"/>
  <c r="AL30" i="111"/>
  <c r="AN30" i="111"/>
  <c r="AM38" i="109"/>
  <c r="AN38" i="109"/>
  <c r="AK38" i="109"/>
  <c r="K39" i="103" s="1"/>
  <c r="AL38" i="109"/>
  <c r="AO38" i="109"/>
  <c r="AO19" i="109"/>
  <c r="AL19" i="109"/>
  <c r="AM19" i="109"/>
  <c r="AN19" i="109"/>
  <c r="AK19" i="109"/>
  <c r="K20" i="103" s="1"/>
  <c r="AO39" i="112"/>
  <c r="AL39" i="112"/>
  <c r="AM39" i="112"/>
  <c r="AK39" i="112"/>
  <c r="N40" i="103" s="1"/>
  <c r="AN39" i="112"/>
  <c r="D18" i="89"/>
  <c r="D21" i="112"/>
  <c r="D21" i="111"/>
  <c r="D21" i="110"/>
  <c r="D21" i="109"/>
  <c r="D21" i="108"/>
  <c r="D21" i="113"/>
  <c r="D21" i="104"/>
  <c r="D22" i="103"/>
  <c r="D21" i="92"/>
  <c r="D21" i="107"/>
  <c r="D21" i="106"/>
  <c r="D21" i="105"/>
  <c r="D36" i="113"/>
  <c r="D36" i="112"/>
  <c r="D36" i="111"/>
  <c r="D36" i="110"/>
  <c r="D36" i="109"/>
  <c r="D36" i="108"/>
  <c r="D36" i="106"/>
  <c r="D36" i="105"/>
  <c r="D36" i="104"/>
  <c r="D36" i="92"/>
  <c r="D36" i="107"/>
  <c r="D37" i="103"/>
  <c r="D16" i="92"/>
  <c r="D16" i="107"/>
  <c r="D16" i="106"/>
  <c r="D16" i="105"/>
  <c r="D16" i="110"/>
  <c r="D16" i="108"/>
  <c r="D17" i="103"/>
  <c r="D16" i="113"/>
  <c r="D16" i="112"/>
  <c r="D16" i="111"/>
  <c r="D16" i="109"/>
  <c r="D16" i="104"/>
  <c r="AL13" i="92"/>
  <c r="AM13" i="92"/>
  <c r="AO13" i="92"/>
  <c r="AK13" i="92"/>
  <c r="E14" i="103" s="1"/>
  <c r="AN13" i="92"/>
  <c r="AO13" i="108"/>
  <c r="AL13" i="108"/>
  <c r="AM13" i="108"/>
  <c r="AN13" i="108"/>
  <c r="AK13" i="108"/>
  <c r="J14" i="103" s="1"/>
  <c r="AO13" i="112"/>
  <c r="AL13" i="112"/>
  <c r="AN13" i="112"/>
  <c r="AK13" i="112"/>
  <c r="N14" i="103" s="1"/>
  <c r="AM13" i="112"/>
  <c r="AN10" i="92"/>
  <c r="AO10" i="92"/>
  <c r="AK10" i="92"/>
  <c r="E11" i="103" s="1"/>
  <c r="AL10" i="92"/>
  <c r="AM10" i="92"/>
  <c r="AM10" i="108"/>
  <c r="AN10" i="108"/>
  <c r="AK10" i="108"/>
  <c r="J11" i="103" s="1"/>
  <c r="AO10" i="108"/>
  <c r="AL10" i="108"/>
  <c r="AM10" i="112"/>
  <c r="AN10" i="112"/>
  <c r="AK10" i="112"/>
  <c r="N11" i="103" s="1"/>
  <c r="AL10" i="112"/>
  <c r="AO10" i="112"/>
  <c r="AO22" i="104"/>
  <c r="AL22" i="104"/>
  <c r="AM22" i="104"/>
  <c r="AN22" i="104"/>
  <c r="AK22" i="104"/>
  <c r="F23" i="103" s="1"/>
  <c r="AM22" i="107"/>
  <c r="AL22" i="107"/>
  <c r="AN22" i="107"/>
  <c r="AK22" i="107"/>
  <c r="I23" i="103" s="1"/>
  <c r="AO22" i="107"/>
  <c r="AM22" i="111"/>
  <c r="AK22" i="111"/>
  <c r="M23" i="103" s="1"/>
  <c r="AO22" i="111"/>
  <c r="AL22" i="111"/>
  <c r="AN22" i="111"/>
  <c r="AM42" i="92"/>
  <c r="AO42" i="92"/>
  <c r="AL42" i="92"/>
  <c r="AK42" i="92"/>
  <c r="E43" i="103" s="1"/>
  <c r="P43" i="103" s="1"/>
  <c r="AN42" i="92"/>
  <c r="AM42" i="108"/>
  <c r="AK42" i="108"/>
  <c r="J43" i="103" s="1"/>
  <c r="AO42" i="108"/>
  <c r="AL42" i="108"/>
  <c r="AN42" i="108"/>
  <c r="AM42" i="112"/>
  <c r="AK42" i="112"/>
  <c r="N43" i="103" s="1"/>
  <c r="AL42" i="112"/>
  <c r="AO42" i="112"/>
  <c r="AN42" i="112"/>
  <c r="AO25" i="107"/>
  <c r="AL25" i="107"/>
  <c r="AN25" i="107"/>
  <c r="AM25" i="107"/>
  <c r="AK25" i="107"/>
  <c r="I26" i="103" s="1"/>
  <c r="P26" i="103" s="1"/>
  <c r="AO25" i="111"/>
  <c r="AL25" i="111"/>
  <c r="AK25" i="111"/>
  <c r="M26" i="103" s="1"/>
  <c r="AM25" i="111"/>
  <c r="AN25" i="111"/>
  <c r="AN34" i="92"/>
  <c r="AK34" i="92"/>
  <c r="E35" i="103" s="1"/>
  <c r="AM34" i="92"/>
  <c r="AL34" i="92"/>
  <c r="AO34" i="92"/>
  <c r="AM34" i="108"/>
  <c r="AL34" i="108"/>
  <c r="AK34" i="108"/>
  <c r="J35" i="103" s="1"/>
  <c r="AN34" i="108"/>
  <c r="AO34" i="108"/>
  <c r="AM34" i="112"/>
  <c r="AK34" i="112"/>
  <c r="N35" i="103" s="1"/>
  <c r="AL34" i="112"/>
  <c r="AO34" i="112"/>
  <c r="AN34" i="112"/>
  <c r="AN35" i="104"/>
  <c r="AO35" i="104"/>
  <c r="AK35" i="104"/>
  <c r="F36" i="103" s="1"/>
  <c r="AL35" i="104"/>
  <c r="AM35" i="104"/>
  <c r="AO35" i="108"/>
  <c r="AL35" i="108"/>
  <c r="AM35" i="108"/>
  <c r="AN35" i="108"/>
  <c r="AK35" i="108"/>
  <c r="J36" i="103" s="1"/>
  <c r="AO35" i="112"/>
  <c r="AL35" i="112"/>
  <c r="AN35" i="112"/>
  <c r="AK35" i="112"/>
  <c r="N36" i="103" s="1"/>
  <c r="AM35" i="112"/>
  <c r="AN11" i="104"/>
  <c r="AO11" i="104"/>
  <c r="AK11" i="104"/>
  <c r="F12" i="103" s="1"/>
  <c r="AM11" i="104"/>
  <c r="AL11" i="104"/>
  <c r="AO11" i="109"/>
  <c r="AL11" i="109"/>
  <c r="AM11" i="109"/>
  <c r="AN11" i="109"/>
  <c r="AK11" i="109"/>
  <c r="K12" i="103" s="1"/>
  <c r="AO11" i="108"/>
  <c r="AL11" i="108"/>
  <c r="AM11" i="108"/>
  <c r="AN11" i="108"/>
  <c r="AK11" i="108"/>
  <c r="J12" i="103" s="1"/>
  <c r="AN14" i="92"/>
  <c r="AO14" i="92"/>
  <c r="AK14" i="92"/>
  <c r="E15" i="103" s="1"/>
  <c r="AM14" i="92"/>
  <c r="AL14" i="92"/>
  <c r="AM14" i="106"/>
  <c r="AO14" i="106"/>
  <c r="AN14" i="106"/>
  <c r="AK14" i="106"/>
  <c r="H15" i="103" s="1"/>
  <c r="AL14" i="106"/>
  <c r="AM14" i="110"/>
  <c r="AO14" i="110"/>
  <c r="AN14" i="110"/>
  <c r="AK14" i="110"/>
  <c r="L15" i="103" s="1"/>
  <c r="AL14" i="110"/>
  <c r="AM18" i="105"/>
  <c r="AK18" i="105"/>
  <c r="G19" i="103" s="1"/>
  <c r="AO18" i="105"/>
  <c r="AN18" i="105"/>
  <c r="AL18" i="105"/>
  <c r="AM18" i="109"/>
  <c r="AL18" i="109"/>
  <c r="AN18" i="109"/>
  <c r="AK18" i="109"/>
  <c r="K19" i="103" s="1"/>
  <c r="Q19" i="103" s="1"/>
  <c r="AO18" i="109"/>
  <c r="AM30" i="107"/>
  <c r="AL30" i="107"/>
  <c r="AK30" i="107"/>
  <c r="I31" i="103" s="1"/>
  <c r="P31" i="103" s="1"/>
  <c r="AN30" i="107"/>
  <c r="AO30" i="107"/>
  <c r="AM30" i="110"/>
  <c r="AO30" i="110"/>
  <c r="AN30" i="110"/>
  <c r="AK30" i="110"/>
  <c r="L31" i="103" s="1"/>
  <c r="AL30" i="110"/>
  <c r="D43" i="113"/>
  <c r="D43" i="107"/>
  <c r="D43" i="112"/>
  <c r="D43" i="111"/>
  <c r="D43" i="110"/>
  <c r="D43" i="109"/>
  <c r="D43" i="108"/>
  <c r="D43" i="106"/>
  <c r="D43" i="105"/>
  <c r="D43" i="104"/>
  <c r="D44" i="103"/>
  <c r="D43" i="92"/>
  <c r="AN26" i="92"/>
  <c r="AM26" i="92"/>
  <c r="AK26" i="92"/>
  <c r="E27" i="103" s="1"/>
  <c r="P27" i="103" s="1"/>
  <c r="AL26" i="92"/>
  <c r="AO26" i="92"/>
  <c r="AM26" i="108"/>
  <c r="AL26" i="108"/>
  <c r="AN26" i="108"/>
  <c r="AK26" i="108"/>
  <c r="J27" i="103" s="1"/>
  <c r="AO26" i="108"/>
  <c r="AM26" i="112"/>
  <c r="AK26" i="112"/>
  <c r="N27" i="103" s="1"/>
  <c r="AL26" i="112"/>
  <c r="AO26" i="112"/>
  <c r="AN26" i="112"/>
  <c r="AO38" i="104"/>
  <c r="AL38" i="104"/>
  <c r="AM38" i="104"/>
  <c r="AN38" i="104"/>
  <c r="AK38" i="104"/>
  <c r="F39" i="103" s="1"/>
  <c r="AM38" i="108"/>
  <c r="AN38" i="108"/>
  <c r="AK38" i="108"/>
  <c r="J39" i="103" s="1"/>
  <c r="AO38" i="108"/>
  <c r="AL38" i="108"/>
  <c r="AM38" i="112"/>
  <c r="AO38" i="112"/>
  <c r="AN38" i="112"/>
  <c r="AL38" i="112"/>
  <c r="AK38" i="112"/>
  <c r="N39" i="103" s="1"/>
  <c r="AN19" i="104"/>
  <c r="AO19" i="104"/>
  <c r="AK19" i="104"/>
  <c r="F20" i="103" s="1"/>
  <c r="AL19" i="104"/>
  <c r="AM19" i="104"/>
  <c r="AO19" i="112"/>
  <c r="AL19" i="112"/>
  <c r="AN19" i="112"/>
  <c r="AM19" i="112"/>
  <c r="AK19" i="112"/>
  <c r="N20" i="103" s="1"/>
  <c r="AO19" i="108"/>
  <c r="AL19" i="108"/>
  <c r="AM19" i="108"/>
  <c r="AN19" i="108"/>
  <c r="AK19" i="108"/>
  <c r="J20" i="103" s="1"/>
  <c r="AO15" i="92"/>
  <c r="AN15" i="92"/>
  <c r="AM15" i="92"/>
  <c r="AL15" i="92"/>
  <c r="AK15" i="92"/>
  <c r="E16" i="103" s="1"/>
  <c r="AO15" i="106"/>
  <c r="AL15" i="106"/>
  <c r="AK15" i="106"/>
  <c r="H16" i="103" s="1"/>
  <c r="AM15" i="106"/>
  <c r="AN15" i="106"/>
  <c r="AO15" i="110"/>
  <c r="AL15" i="110"/>
  <c r="AN15" i="110"/>
  <c r="AM15" i="110"/>
  <c r="AK15" i="110"/>
  <c r="L16" i="103" s="1"/>
  <c r="AO23" i="106"/>
  <c r="AL23" i="106"/>
  <c r="AK23" i="106"/>
  <c r="H24" i="103" s="1"/>
  <c r="AM23" i="106"/>
  <c r="AN23" i="106"/>
  <c r="AO23" i="108"/>
  <c r="AL23" i="108"/>
  <c r="AM23" i="108"/>
  <c r="AK23" i="108"/>
  <c r="J24" i="103" s="1"/>
  <c r="AN23" i="108"/>
  <c r="AO23" i="110"/>
  <c r="AL23" i="110"/>
  <c r="AN23" i="110"/>
  <c r="AM23" i="110"/>
  <c r="AK23" i="110"/>
  <c r="L24" i="103" s="1"/>
  <c r="AO39" i="106"/>
  <c r="AL39" i="106"/>
  <c r="AK39" i="106"/>
  <c r="H40" i="103" s="1"/>
  <c r="AM39" i="106"/>
  <c r="AN39" i="106"/>
  <c r="AO39" i="107"/>
  <c r="AL39" i="107"/>
  <c r="AM39" i="107"/>
  <c r="AN39" i="107"/>
  <c r="AK39" i="107"/>
  <c r="I40" i="103" s="1"/>
  <c r="AO39" i="111"/>
  <c r="AL39" i="111"/>
  <c r="AN39" i="111"/>
  <c r="AM39" i="111"/>
  <c r="AK39" i="111"/>
  <c r="M40" i="103" s="1"/>
  <c r="AN31" i="104"/>
  <c r="AO31" i="104"/>
  <c r="AK31" i="104"/>
  <c r="F32" i="103" s="1"/>
  <c r="P32" i="103" s="1"/>
  <c r="AL31" i="104"/>
  <c r="AM31" i="104"/>
  <c r="AO31" i="113"/>
  <c r="AM31" i="113"/>
  <c r="AL31" i="113"/>
  <c r="AN31" i="113"/>
  <c r="AK31" i="113"/>
  <c r="O32" i="103" s="1"/>
  <c r="AO31" i="112"/>
  <c r="AL31" i="112"/>
  <c r="AM31" i="112"/>
  <c r="AK31" i="112"/>
  <c r="N32" i="103" s="1"/>
  <c r="AN31" i="112"/>
  <c r="D13" i="86"/>
  <c r="D12" i="56"/>
  <c r="D13" i="54"/>
  <c r="D13" i="51"/>
  <c r="D12" i="52"/>
  <c r="D13" i="78"/>
  <c r="D37" i="86"/>
  <c r="D36" i="56"/>
  <c r="D37" i="54"/>
  <c r="D37" i="51"/>
  <c r="D36" i="52"/>
  <c r="D37" i="78"/>
  <c r="D17" i="86"/>
  <c r="D16" i="56"/>
  <c r="D17" i="54"/>
  <c r="D17" i="51"/>
  <c r="D16" i="52"/>
  <c r="D17" i="78"/>
  <c r="D42" i="54"/>
  <c r="D42" i="86"/>
  <c r="D41" i="56"/>
  <c r="D42" i="51"/>
  <c r="D41" i="52"/>
  <c r="D42" i="78"/>
  <c r="D33" i="86"/>
  <c r="D32" i="56"/>
  <c r="D33" i="54"/>
  <c r="D33" i="51"/>
  <c r="D32" i="52"/>
  <c r="D33" i="78"/>
  <c r="D22" i="54"/>
  <c r="D22" i="86"/>
  <c r="D21" i="56"/>
  <c r="D22" i="78"/>
  <c r="D21" i="52"/>
  <c r="D22" i="51"/>
  <c r="D21" i="86"/>
  <c r="D20" i="56"/>
  <c r="D21" i="54"/>
  <c r="D21" i="51"/>
  <c r="D20" i="52"/>
  <c r="D21" i="78"/>
  <c r="D25" i="86"/>
  <c r="D24" i="56"/>
  <c r="D25" i="54"/>
  <c r="D25" i="51"/>
  <c r="D24" i="52"/>
  <c r="D25" i="78"/>
  <c r="D18" i="54"/>
  <c r="D18" i="86"/>
  <c r="D17" i="56"/>
  <c r="D17" i="52"/>
  <c r="D18" i="51"/>
  <c r="D18" i="78"/>
  <c r="D30" i="54"/>
  <c r="D30" i="86"/>
  <c r="D29" i="56"/>
  <c r="D30" i="78"/>
  <c r="D30" i="51"/>
  <c r="D29" i="52"/>
  <c r="D34" i="54"/>
  <c r="D34" i="86"/>
  <c r="D33" i="56"/>
  <c r="D33" i="52"/>
  <c r="D34" i="78"/>
  <c r="D34" i="51"/>
  <c r="D38" i="54"/>
  <c r="D38" i="86"/>
  <c r="D38" i="78"/>
  <c r="D37" i="52"/>
  <c r="D38" i="51"/>
  <c r="D37" i="56"/>
  <c r="D10" i="54"/>
  <c r="D10" i="86"/>
  <c r="D9" i="56"/>
  <c r="D10" i="78"/>
  <c r="D10" i="51"/>
  <c r="D9" i="52"/>
  <c r="D41" i="86"/>
  <c r="D40" i="56"/>
  <c r="D41" i="54"/>
  <c r="D41" i="51"/>
  <c r="D40" i="52"/>
  <c r="D41" i="78"/>
  <c r="D29" i="86"/>
  <c r="D28" i="56"/>
  <c r="D29" i="54"/>
  <c r="D29" i="51"/>
  <c r="D28" i="52"/>
  <c r="D29" i="78"/>
  <c r="D39" i="89"/>
  <c r="D19" i="89"/>
  <c r="D7" i="89"/>
  <c r="H11" i="86"/>
  <c r="I11" i="86"/>
  <c r="J11" i="86"/>
  <c r="K11" i="86"/>
  <c r="L11" i="86"/>
  <c r="M11" i="86"/>
  <c r="N11" i="86"/>
  <c r="O11" i="86"/>
  <c r="P11" i="86"/>
  <c r="Q11" i="86"/>
  <c r="R11" i="86"/>
  <c r="S11" i="86"/>
  <c r="T11" i="86"/>
  <c r="U11" i="86"/>
  <c r="V11" i="86"/>
  <c r="W11" i="86"/>
  <c r="X11" i="86"/>
  <c r="Y11" i="86"/>
  <c r="Z11" i="86"/>
  <c r="AA11" i="86"/>
  <c r="AB11" i="86"/>
  <c r="AC11" i="86"/>
  <c r="AD11" i="86"/>
  <c r="AE11" i="86"/>
  <c r="AF11" i="86"/>
  <c r="AG11" i="86"/>
  <c r="AH11" i="86"/>
  <c r="AI11" i="86"/>
  <c r="AJ11" i="86"/>
  <c r="AK11" i="86"/>
  <c r="AL11" i="86"/>
  <c r="AM11" i="86"/>
  <c r="AN11" i="86"/>
  <c r="AO11" i="86"/>
  <c r="AP11" i="86"/>
  <c r="AQ11" i="86"/>
  <c r="AR11" i="86"/>
  <c r="AS11" i="86"/>
  <c r="AT11" i="86"/>
  <c r="AU11" i="86"/>
  <c r="H12" i="86"/>
  <c r="I12" i="86"/>
  <c r="J12" i="86"/>
  <c r="K12" i="86"/>
  <c r="L12" i="86"/>
  <c r="M12" i="86"/>
  <c r="N12" i="86"/>
  <c r="O12" i="86"/>
  <c r="P12" i="86"/>
  <c r="Q12" i="86"/>
  <c r="R12" i="86"/>
  <c r="S12" i="86"/>
  <c r="T12" i="86"/>
  <c r="U12" i="86"/>
  <c r="V12" i="86"/>
  <c r="W12" i="86"/>
  <c r="X12" i="86"/>
  <c r="Y12" i="86"/>
  <c r="Z12" i="86"/>
  <c r="AA12" i="86"/>
  <c r="AB12" i="86"/>
  <c r="AC12" i="86"/>
  <c r="AD12" i="86"/>
  <c r="AE12" i="86"/>
  <c r="AF12" i="86"/>
  <c r="AG12" i="86"/>
  <c r="AH12" i="86"/>
  <c r="AI12" i="86"/>
  <c r="AJ12" i="86"/>
  <c r="AK12" i="86"/>
  <c r="AL12" i="86"/>
  <c r="AM12" i="86"/>
  <c r="AN12" i="86"/>
  <c r="AO12" i="86"/>
  <c r="AP12" i="86"/>
  <c r="AQ12" i="86"/>
  <c r="AR12" i="86"/>
  <c r="AS12" i="86"/>
  <c r="AT12" i="86"/>
  <c r="AU12" i="86"/>
  <c r="H13" i="86"/>
  <c r="I13" i="86"/>
  <c r="J13" i="86"/>
  <c r="K13" i="86"/>
  <c r="L13" i="86"/>
  <c r="M13" i="86"/>
  <c r="N13" i="86"/>
  <c r="O13" i="86"/>
  <c r="P13" i="86"/>
  <c r="Q13" i="86"/>
  <c r="R13" i="86"/>
  <c r="S13" i="86"/>
  <c r="T13" i="86"/>
  <c r="U13" i="86"/>
  <c r="V13" i="86"/>
  <c r="W13" i="86"/>
  <c r="X13" i="86"/>
  <c r="Y13" i="86"/>
  <c r="Z13" i="86"/>
  <c r="AA13" i="86"/>
  <c r="AB13" i="86"/>
  <c r="AC13" i="86"/>
  <c r="AD13" i="86"/>
  <c r="AE13" i="86"/>
  <c r="AF13" i="86"/>
  <c r="AG13" i="86"/>
  <c r="AH13" i="86"/>
  <c r="AI13" i="86"/>
  <c r="AJ13" i="86"/>
  <c r="AK13" i="86"/>
  <c r="AL13" i="86"/>
  <c r="AM13" i="86"/>
  <c r="AN13" i="86"/>
  <c r="AO13" i="86"/>
  <c r="AP13" i="86"/>
  <c r="AQ13" i="86"/>
  <c r="AR13" i="86"/>
  <c r="AS13" i="86"/>
  <c r="AT13" i="86"/>
  <c r="AU13" i="86"/>
  <c r="H14" i="86"/>
  <c r="I14" i="86"/>
  <c r="J14" i="86"/>
  <c r="K14" i="86"/>
  <c r="L14" i="86"/>
  <c r="M14" i="86"/>
  <c r="N14" i="86"/>
  <c r="O14" i="86"/>
  <c r="P14" i="86"/>
  <c r="Q14" i="86"/>
  <c r="R14" i="86"/>
  <c r="S14" i="86"/>
  <c r="T14" i="86"/>
  <c r="U14" i="86"/>
  <c r="V14" i="86"/>
  <c r="W14" i="86"/>
  <c r="X14" i="86"/>
  <c r="Y14" i="86"/>
  <c r="Z14" i="86"/>
  <c r="AA14" i="86"/>
  <c r="AB14" i="86"/>
  <c r="AC14" i="86"/>
  <c r="AD14" i="86"/>
  <c r="AE14" i="86"/>
  <c r="AF14" i="86"/>
  <c r="AG14" i="86"/>
  <c r="AH14" i="86"/>
  <c r="AI14" i="86"/>
  <c r="AJ14" i="86"/>
  <c r="AK14" i="86"/>
  <c r="AL14" i="86"/>
  <c r="AM14" i="86"/>
  <c r="AN14" i="86"/>
  <c r="AO14" i="86"/>
  <c r="AP14" i="86"/>
  <c r="AQ14" i="86"/>
  <c r="AR14" i="86"/>
  <c r="AS14" i="86"/>
  <c r="AT14" i="86"/>
  <c r="AU14" i="86"/>
  <c r="H15" i="86"/>
  <c r="I15" i="86"/>
  <c r="J15" i="86"/>
  <c r="K15" i="86"/>
  <c r="L15" i="86"/>
  <c r="M15" i="86"/>
  <c r="N15" i="86"/>
  <c r="O15" i="86"/>
  <c r="P15" i="86"/>
  <c r="Q15" i="86"/>
  <c r="R15" i="86"/>
  <c r="S15" i="86"/>
  <c r="T15" i="86"/>
  <c r="U15" i="86"/>
  <c r="V15" i="86"/>
  <c r="W15" i="86"/>
  <c r="X15" i="86"/>
  <c r="Y15" i="86"/>
  <c r="Z15" i="86"/>
  <c r="AA15" i="86"/>
  <c r="AB15" i="86"/>
  <c r="AC15" i="86"/>
  <c r="AD15" i="86"/>
  <c r="AE15" i="86"/>
  <c r="AF15" i="86"/>
  <c r="AG15" i="86"/>
  <c r="AH15" i="86"/>
  <c r="AI15" i="86"/>
  <c r="AJ15" i="86"/>
  <c r="AK15" i="86"/>
  <c r="AL15" i="86"/>
  <c r="AM15" i="86"/>
  <c r="AN15" i="86"/>
  <c r="AO15" i="86"/>
  <c r="AP15" i="86"/>
  <c r="AQ15" i="86"/>
  <c r="AR15" i="86"/>
  <c r="AS15" i="86"/>
  <c r="AT15" i="86"/>
  <c r="AU15" i="86"/>
  <c r="H16" i="86"/>
  <c r="I16" i="86"/>
  <c r="J16" i="86"/>
  <c r="K16" i="86"/>
  <c r="L16" i="86"/>
  <c r="M16" i="86"/>
  <c r="N16" i="86"/>
  <c r="O16" i="86"/>
  <c r="P16" i="86"/>
  <c r="Q16" i="86"/>
  <c r="R16" i="86"/>
  <c r="S16" i="86"/>
  <c r="T16" i="86"/>
  <c r="U16" i="86"/>
  <c r="V16" i="86"/>
  <c r="W16" i="86"/>
  <c r="X16" i="86"/>
  <c r="Y16" i="86"/>
  <c r="Z16" i="86"/>
  <c r="AA16" i="86"/>
  <c r="AB16" i="86"/>
  <c r="AC16" i="86"/>
  <c r="AD16" i="86"/>
  <c r="AE16" i="86"/>
  <c r="AF16" i="86"/>
  <c r="AG16" i="86"/>
  <c r="AH16" i="86"/>
  <c r="AI16" i="86"/>
  <c r="AJ16" i="86"/>
  <c r="AK16" i="86"/>
  <c r="AL16" i="86"/>
  <c r="AM16" i="86"/>
  <c r="AN16" i="86"/>
  <c r="AO16" i="86"/>
  <c r="AP16" i="86"/>
  <c r="AQ16" i="86"/>
  <c r="AR16" i="86"/>
  <c r="AS16" i="86"/>
  <c r="AT16" i="86"/>
  <c r="AU16" i="86"/>
  <c r="H17" i="86"/>
  <c r="I17" i="86"/>
  <c r="J17" i="86"/>
  <c r="K17" i="86"/>
  <c r="L17" i="86"/>
  <c r="M17" i="86"/>
  <c r="N17" i="86"/>
  <c r="O17" i="86"/>
  <c r="P17" i="86"/>
  <c r="Q17" i="86"/>
  <c r="R17" i="86"/>
  <c r="S17" i="86"/>
  <c r="T17" i="86"/>
  <c r="U17" i="86"/>
  <c r="V17" i="86"/>
  <c r="W17" i="86"/>
  <c r="X17" i="86"/>
  <c r="Y17" i="86"/>
  <c r="Z17" i="86"/>
  <c r="AA17" i="86"/>
  <c r="AB17" i="86"/>
  <c r="AC17" i="86"/>
  <c r="AD17" i="86"/>
  <c r="AE17" i="86"/>
  <c r="AF17" i="86"/>
  <c r="AG17" i="86"/>
  <c r="AH17" i="86"/>
  <c r="AI17" i="86"/>
  <c r="AJ17" i="86"/>
  <c r="AK17" i="86"/>
  <c r="AL17" i="86"/>
  <c r="AM17" i="86"/>
  <c r="AN17" i="86"/>
  <c r="AO17" i="86"/>
  <c r="AP17" i="86"/>
  <c r="AQ17" i="86"/>
  <c r="AR17" i="86"/>
  <c r="AS17" i="86"/>
  <c r="AT17" i="86"/>
  <c r="AU17" i="86"/>
  <c r="H18" i="86"/>
  <c r="I18" i="86"/>
  <c r="J18" i="86"/>
  <c r="K18" i="86"/>
  <c r="L18" i="86"/>
  <c r="M18" i="86"/>
  <c r="N18" i="86"/>
  <c r="O18" i="86"/>
  <c r="P18" i="86"/>
  <c r="Q18" i="86"/>
  <c r="R18" i="86"/>
  <c r="S18" i="86"/>
  <c r="T18" i="86"/>
  <c r="U18" i="86"/>
  <c r="V18" i="86"/>
  <c r="W18" i="86"/>
  <c r="X18" i="86"/>
  <c r="Y18" i="86"/>
  <c r="Z18" i="86"/>
  <c r="AA18" i="86"/>
  <c r="AB18" i="86"/>
  <c r="AC18" i="86"/>
  <c r="AD18" i="86"/>
  <c r="AE18" i="86"/>
  <c r="AF18" i="86"/>
  <c r="AG18" i="86"/>
  <c r="AH18" i="86"/>
  <c r="AI18" i="86"/>
  <c r="AJ18" i="86"/>
  <c r="AK18" i="86"/>
  <c r="AL18" i="86"/>
  <c r="AM18" i="86"/>
  <c r="AN18" i="86"/>
  <c r="AO18" i="86"/>
  <c r="AP18" i="86"/>
  <c r="AQ18" i="86"/>
  <c r="AR18" i="86"/>
  <c r="AS18" i="86"/>
  <c r="AT18" i="86"/>
  <c r="AU18" i="86"/>
  <c r="H19" i="86"/>
  <c r="I19" i="86"/>
  <c r="J19" i="86"/>
  <c r="K19" i="86"/>
  <c r="L19" i="86"/>
  <c r="M19" i="86"/>
  <c r="N19" i="86"/>
  <c r="O19" i="86"/>
  <c r="P19" i="86"/>
  <c r="Q19" i="86"/>
  <c r="R19" i="86"/>
  <c r="S19" i="86"/>
  <c r="T19" i="86"/>
  <c r="U19" i="86"/>
  <c r="V19" i="86"/>
  <c r="W19" i="86"/>
  <c r="X19" i="86"/>
  <c r="Y19" i="86"/>
  <c r="Z19" i="86"/>
  <c r="AA19" i="86"/>
  <c r="AB19" i="86"/>
  <c r="AC19" i="86"/>
  <c r="AD19" i="86"/>
  <c r="AE19" i="86"/>
  <c r="AF19" i="86"/>
  <c r="AG19" i="86"/>
  <c r="AH19" i="86"/>
  <c r="AI19" i="86"/>
  <c r="AJ19" i="86"/>
  <c r="AK19" i="86"/>
  <c r="AL19" i="86"/>
  <c r="AM19" i="86"/>
  <c r="AN19" i="86"/>
  <c r="AO19" i="86"/>
  <c r="AP19" i="86"/>
  <c r="AQ19" i="86"/>
  <c r="AR19" i="86"/>
  <c r="AS19" i="86"/>
  <c r="AT19" i="86"/>
  <c r="AU19" i="86"/>
  <c r="H20" i="86"/>
  <c r="I20" i="86"/>
  <c r="J20" i="86"/>
  <c r="K20" i="86"/>
  <c r="L20" i="86"/>
  <c r="M20" i="86"/>
  <c r="N20" i="86"/>
  <c r="O20" i="86"/>
  <c r="P20" i="86"/>
  <c r="Q20" i="86"/>
  <c r="R20" i="86"/>
  <c r="S20" i="86"/>
  <c r="T20" i="86"/>
  <c r="U20" i="86"/>
  <c r="V20" i="86"/>
  <c r="W20" i="86"/>
  <c r="X20" i="86"/>
  <c r="Y20" i="86"/>
  <c r="Z20" i="86"/>
  <c r="AA20" i="86"/>
  <c r="AB20" i="86"/>
  <c r="AC20" i="86"/>
  <c r="AD20" i="86"/>
  <c r="AE20" i="86"/>
  <c r="AF20" i="86"/>
  <c r="AG20" i="86"/>
  <c r="AH20" i="86"/>
  <c r="AI20" i="86"/>
  <c r="AJ20" i="86"/>
  <c r="AK20" i="86"/>
  <c r="AL20" i="86"/>
  <c r="AM20" i="86"/>
  <c r="AN20" i="86"/>
  <c r="AO20" i="86"/>
  <c r="AP20" i="86"/>
  <c r="AQ20" i="86"/>
  <c r="AR20" i="86"/>
  <c r="AS20" i="86"/>
  <c r="AT20" i="86"/>
  <c r="AU20" i="86"/>
  <c r="H21" i="86"/>
  <c r="I21" i="86"/>
  <c r="J21" i="86"/>
  <c r="K21" i="86"/>
  <c r="L21" i="86"/>
  <c r="M21" i="86"/>
  <c r="N21" i="86"/>
  <c r="O21" i="86"/>
  <c r="P21" i="86"/>
  <c r="Q21" i="86"/>
  <c r="R21" i="86"/>
  <c r="S21" i="86"/>
  <c r="T21" i="86"/>
  <c r="U21" i="86"/>
  <c r="V21" i="86"/>
  <c r="W21" i="86"/>
  <c r="X21" i="86"/>
  <c r="Y21" i="86"/>
  <c r="Z21" i="86"/>
  <c r="AA21" i="86"/>
  <c r="AB21" i="86"/>
  <c r="AC21" i="86"/>
  <c r="AD21" i="86"/>
  <c r="AE21" i="86"/>
  <c r="AF21" i="86"/>
  <c r="AG21" i="86"/>
  <c r="AH21" i="86"/>
  <c r="AI21" i="86"/>
  <c r="AJ21" i="86"/>
  <c r="AK21" i="86"/>
  <c r="AL21" i="86"/>
  <c r="AM21" i="86"/>
  <c r="AN21" i="86"/>
  <c r="AO21" i="86"/>
  <c r="AP21" i="86"/>
  <c r="AQ21" i="86"/>
  <c r="AR21" i="86"/>
  <c r="AS21" i="86"/>
  <c r="AT21" i="86"/>
  <c r="AU21" i="86"/>
  <c r="H22" i="86"/>
  <c r="I22" i="86"/>
  <c r="J22" i="86"/>
  <c r="K22" i="86"/>
  <c r="L22" i="86"/>
  <c r="M22" i="86"/>
  <c r="N22" i="86"/>
  <c r="O22" i="86"/>
  <c r="P22" i="86"/>
  <c r="Q22" i="86"/>
  <c r="R22" i="86"/>
  <c r="S22" i="86"/>
  <c r="T22" i="86"/>
  <c r="U22" i="86"/>
  <c r="V22" i="86"/>
  <c r="W22" i="86"/>
  <c r="X22" i="86"/>
  <c r="Y22" i="86"/>
  <c r="Z22" i="86"/>
  <c r="AA22" i="86"/>
  <c r="AB22" i="86"/>
  <c r="AC22" i="86"/>
  <c r="AD22" i="86"/>
  <c r="AE22" i="86"/>
  <c r="AF22" i="86"/>
  <c r="AG22" i="86"/>
  <c r="AH22" i="86"/>
  <c r="AI22" i="86"/>
  <c r="AJ22" i="86"/>
  <c r="AK22" i="86"/>
  <c r="AL22" i="86"/>
  <c r="AM22" i="86"/>
  <c r="AN22" i="86"/>
  <c r="AO22" i="86"/>
  <c r="AP22" i="86"/>
  <c r="AQ22" i="86"/>
  <c r="AR22" i="86"/>
  <c r="AS22" i="86"/>
  <c r="AT22" i="86"/>
  <c r="AU22" i="86"/>
  <c r="H23" i="86"/>
  <c r="I23" i="86"/>
  <c r="J23" i="86"/>
  <c r="K23" i="86"/>
  <c r="L23" i="86"/>
  <c r="M23" i="86"/>
  <c r="N23" i="86"/>
  <c r="O23" i="86"/>
  <c r="P23" i="86"/>
  <c r="Q23" i="86"/>
  <c r="R23" i="86"/>
  <c r="S23" i="86"/>
  <c r="T23" i="86"/>
  <c r="U23" i="86"/>
  <c r="V23" i="86"/>
  <c r="W23" i="86"/>
  <c r="X23" i="86"/>
  <c r="Y23" i="86"/>
  <c r="Z23" i="86"/>
  <c r="AA23" i="86"/>
  <c r="AB23" i="86"/>
  <c r="AC23" i="86"/>
  <c r="AD23" i="86"/>
  <c r="AE23" i="86"/>
  <c r="AF23" i="86"/>
  <c r="AG23" i="86"/>
  <c r="AH23" i="86"/>
  <c r="AI23" i="86"/>
  <c r="AJ23" i="86"/>
  <c r="AK23" i="86"/>
  <c r="AL23" i="86"/>
  <c r="AM23" i="86"/>
  <c r="AN23" i="86"/>
  <c r="AO23" i="86"/>
  <c r="AP23" i="86"/>
  <c r="AQ23" i="86"/>
  <c r="AR23" i="86"/>
  <c r="AS23" i="86"/>
  <c r="AT23" i="86"/>
  <c r="AU23" i="86"/>
  <c r="H24" i="86"/>
  <c r="I24" i="86"/>
  <c r="J24" i="86"/>
  <c r="K24" i="86"/>
  <c r="L24" i="86"/>
  <c r="M24" i="86"/>
  <c r="N24" i="86"/>
  <c r="O24" i="86"/>
  <c r="P24" i="86"/>
  <c r="Q24" i="86"/>
  <c r="R24" i="86"/>
  <c r="S24" i="86"/>
  <c r="T24" i="86"/>
  <c r="U24" i="86"/>
  <c r="V24" i="86"/>
  <c r="W24" i="86"/>
  <c r="X24" i="86"/>
  <c r="Y24" i="86"/>
  <c r="Z24" i="86"/>
  <c r="AA24" i="86"/>
  <c r="AB24" i="86"/>
  <c r="AC24" i="86"/>
  <c r="AD24" i="86"/>
  <c r="AE24" i="86"/>
  <c r="AF24" i="86"/>
  <c r="AG24" i="86"/>
  <c r="AH24" i="86"/>
  <c r="AI24" i="86"/>
  <c r="AJ24" i="86"/>
  <c r="AK24" i="86"/>
  <c r="AL24" i="86"/>
  <c r="AM24" i="86"/>
  <c r="AN24" i="86"/>
  <c r="AO24" i="86"/>
  <c r="AP24" i="86"/>
  <c r="AQ24" i="86"/>
  <c r="AR24" i="86"/>
  <c r="AS24" i="86"/>
  <c r="AT24" i="86"/>
  <c r="AU24" i="86"/>
  <c r="H25" i="86"/>
  <c r="I25" i="86"/>
  <c r="J25" i="86"/>
  <c r="K25" i="86"/>
  <c r="L25" i="86"/>
  <c r="M25" i="86"/>
  <c r="N25" i="86"/>
  <c r="O25" i="86"/>
  <c r="P25" i="86"/>
  <c r="Q25" i="86"/>
  <c r="R25" i="86"/>
  <c r="S25" i="86"/>
  <c r="T25" i="86"/>
  <c r="U25" i="86"/>
  <c r="V25" i="86"/>
  <c r="W25" i="86"/>
  <c r="X25" i="86"/>
  <c r="Y25" i="86"/>
  <c r="Z25" i="86"/>
  <c r="AA25" i="86"/>
  <c r="AB25" i="86"/>
  <c r="AC25" i="86"/>
  <c r="AD25" i="86"/>
  <c r="AE25" i="86"/>
  <c r="AF25" i="86"/>
  <c r="AG25" i="86"/>
  <c r="AH25" i="86"/>
  <c r="AI25" i="86"/>
  <c r="AJ25" i="86"/>
  <c r="AK25" i="86"/>
  <c r="AL25" i="86"/>
  <c r="AM25" i="86"/>
  <c r="AN25" i="86"/>
  <c r="AO25" i="86"/>
  <c r="AP25" i="86"/>
  <c r="AQ25" i="86"/>
  <c r="AR25" i="86"/>
  <c r="AS25" i="86"/>
  <c r="AT25" i="86"/>
  <c r="AU25" i="86"/>
  <c r="H26" i="86"/>
  <c r="I26" i="86"/>
  <c r="J26" i="86"/>
  <c r="K26" i="86"/>
  <c r="L26" i="86"/>
  <c r="M26" i="86"/>
  <c r="N26" i="86"/>
  <c r="O26" i="86"/>
  <c r="P26" i="86"/>
  <c r="Q26" i="86"/>
  <c r="R26" i="86"/>
  <c r="S26" i="86"/>
  <c r="T26" i="86"/>
  <c r="U26" i="86"/>
  <c r="V26" i="86"/>
  <c r="W26" i="86"/>
  <c r="X26" i="86"/>
  <c r="Y26" i="86"/>
  <c r="Z26" i="86"/>
  <c r="AA26" i="86"/>
  <c r="AB26" i="86"/>
  <c r="AC26" i="86"/>
  <c r="AD26" i="86"/>
  <c r="AE26" i="86"/>
  <c r="AF26" i="86"/>
  <c r="AG26" i="86"/>
  <c r="AH26" i="86"/>
  <c r="AI26" i="86"/>
  <c r="AJ26" i="86"/>
  <c r="AK26" i="86"/>
  <c r="AL26" i="86"/>
  <c r="AM26" i="86"/>
  <c r="AN26" i="86"/>
  <c r="AO26" i="86"/>
  <c r="AP26" i="86"/>
  <c r="AQ26" i="86"/>
  <c r="AR26" i="86"/>
  <c r="AS26" i="86"/>
  <c r="AT26" i="86"/>
  <c r="AU26" i="86"/>
  <c r="H27" i="86"/>
  <c r="I27" i="86"/>
  <c r="J27" i="86"/>
  <c r="K27" i="86"/>
  <c r="L27" i="86"/>
  <c r="M27" i="86"/>
  <c r="N27" i="86"/>
  <c r="O27" i="86"/>
  <c r="P27" i="86"/>
  <c r="Q27" i="86"/>
  <c r="R27" i="86"/>
  <c r="S27" i="86"/>
  <c r="T27" i="86"/>
  <c r="U27" i="86"/>
  <c r="V27" i="86"/>
  <c r="W27" i="86"/>
  <c r="X27" i="86"/>
  <c r="Y27" i="86"/>
  <c r="Z27" i="86"/>
  <c r="AA27" i="86"/>
  <c r="AB27" i="86"/>
  <c r="AC27" i="86"/>
  <c r="AD27" i="86"/>
  <c r="AE27" i="86"/>
  <c r="AF27" i="86"/>
  <c r="AG27" i="86"/>
  <c r="AH27" i="86"/>
  <c r="AI27" i="86"/>
  <c r="AJ27" i="86"/>
  <c r="AK27" i="86"/>
  <c r="AL27" i="86"/>
  <c r="AM27" i="86"/>
  <c r="AN27" i="86"/>
  <c r="AO27" i="86"/>
  <c r="AP27" i="86"/>
  <c r="AQ27" i="86"/>
  <c r="AR27" i="86"/>
  <c r="AS27" i="86"/>
  <c r="AT27" i="86"/>
  <c r="AU27" i="86"/>
  <c r="H28" i="86"/>
  <c r="I28" i="86"/>
  <c r="J28" i="86"/>
  <c r="K28" i="86"/>
  <c r="L28" i="86"/>
  <c r="M28" i="86"/>
  <c r="N28" i="86"/>
  <c r="O28" i="86"/>
  <c r="P28" i="86"/>
  <c r="Q28" i="86"/>
  <c r="R28" i="86"/>
  <c r="S28" i="86"/>
  <c r="T28" i="86"/>
  <c r="U28" i="86"/>
  <c r="V28" i="86"/>
  <c r="W28" i="86"/>
  <c r="X28" i="86"/>
  <c r="Y28" i="86"/>
  <c r="Z28" i="86"/>
  <c r="AA28" i="86"/>
  <c r="AB28" i="86"/>
  <c r="AC28" i="86"/>
  <c r="AD28" i="86"/>
  <c r="AE28" i="86"/>
  <c r="AF28" i="86"/>
  <c r="AG28" i="86"/>
  <c r="AH28" i="86"/>
  <c r="AI28" i="86"/>
  <c r="AJ28" i="86"/>
  <c r="AK28" i="86"/>
  <c r="AL28" i="86"/>
  <c r="AM28" i="86"/>
  <c r="AN28" i="86"/>
  <c r="AO28" i="86"/>
  <c r="AP28" i="86"/>
  <c r="AQ28" i="86"/>
  <c r="AR28" i="86"/>
  <c r="AS28" i="86"/>
  <c r="AT28" i="86"/>
  <c r="AU28" i="86"/>
  <c r="H29" i="86"/>
  <c r="I29" i="86"/>
  <c r="J29" i="86"/>
  <c r="K29" i="86"/>
  <c r="L29" i="86"/>
  <c r="M29" i="86"/>
  <c r="N29" i="86"/>
  <c r="O29" i="86"/>
  <c r="P29" i="86"/>
  <c r="Q29" i="86"/>
  <c r="R29" i="86"/>
  <c r="S29" i="86"/>
  <c r="T29" i="86"/>
  <c r="U29" i="86"/>
  <c r="V29" i="86"/>
  <c r="W29" i="86"/>
  <c r="X29" i="86"/>
  <c r="Y29" i="86"/>
  <c r="Z29" i="86"/>
  <c r="AA29" i="86"/>
  <c r="AB29" i="86"/>
  <c r="AC29" i="86"/>
  <c r="AD29" i="86"/>
  <c r="AE29" i="86"/>
  <c r="AF29" i="86"/>
  <c r="AG29" i="86"/>
  <c r="AH29" i="86"/>
  <c r="AI29" i="86"/>
  <c r="AJ29" i="86"/>
  <c r="AK29" i="86"/>
  <c r="AL29" i="86"/>
  <c r="AM29" i="86"/>
  <c r="AN29" i="86"/>
  <c r="AO29" i="86"/>
  <c r="AP29" i="86"/>
  <c r="AQ29" i="86"/>
  <c r="AR29" i="86"/>
  <c r="AS29" i="86"/>
  <c r="AT29" i="86"/>
  <c r="AU29" i="86"/>
  <c r="H30" i="86"/>
  <c r="I30" i="86"/>
  <c r="J30" i="86"/>
  <c r="K30" i="86"/>
  <c r="L30" i="86"/>
  <c r="M30" i="86"/>
  <c r="N30" i="86"/>
  <c r="O30" i="86"/>
  <c r="P30" i="86"/>
  <c r="Q30" i="86"/>
  <c r="R30" i="86"/>
  <c r="S30" i="86"/>
  <c r="T30" i="86"/>
  <c r="U30" i="86"/>
  <c r="V30" i="86"/>
  <c r="W30" i="86"/>
  <c r="X30" i="86"/>
  <c r="Y30" i="86"/>
  <c r="Z30" i="86"/>
  <c r="AA30" i="86"/>
  <c r="AB30" i="86"/>
  <c r="AC30" i="86"/>
  <c r="AD30" i="86"/>
  <c r="AE30" i="86"/>
  <c r="AF30" i="86"/>
  <c r="AG30" i="86"/>
  <c r="AH30" i="86"/>
  <c r="AI30" i="86"/>
  <c r="AJ30" i="86"/>
  <c r="AK30" i="86"/>
  <c r="AL30" i="86"/>
  <c r="AM30" i="86"/>
  <c r="AN30" i="86"/>
  <c r="AO30" i="86"/>
  <c r="AP30" i="86"/>
  <c r="AQ30" i="86"/>
  <c r="AR30" i="86"/>
  <c r="AS30" i="86"/>
  <c r="AT30" i="86"/>
  <c r="AU30" i="86"/>
  <c r="H31" i="86"/>
  <c r="I31" i="86"/>
  <c r="J31" i="86"/>
  <c r="K31" i="86"/>
  <c r="L31" i="86"/>
  <c r="M31" i="86"/>
  <c r="N31" i="86"/>
  <c r="O31" i="86"/>
  <c r="P31" i="86"/>
  <c r="Q31" i="86"/>
  <c r="R31" i="86"/>
  <c r="S31" i="86"/>
  <c r="T31" i="86"/>
  <c r="U31" i="86"/>
  <c r="V31" i="86"/>
  <c r="W31" i="86"/>
  <c r="X31" i="86"/>
  <c r="Y31" i="86"/>
  <c r="Z31" i="86"/>
  <c r="AA31" i="86"/>
  <c r="AB31" i="86"/>
  <c r="AC31" i="86"/>
  <c r="AD31" i="86"/>
  <c r="AE31" i="86"/>
  <c r="AF31" i="86"/>
  <c r="AG31" i="86"/>
  <c r="AH31" i="86"/>
  <c r="AI31" i="86"/>
  <c r="AJ31" i="86"/>
  <c r="AK31" i="86"/>
  <c r="AL31" i="86"/>
  <c r="AM31" i="86"/>
  <c r="AN31" i="86"/>
  <c r="AO31" i="86"/>
  <c r="AP31" i="86"/>
  <c r="AQ31" i="86"/>
  <c r="AR31" i="86"/>
  <c r="AS31" i="86"/>
  <c r="AT31" i="86"/>
  <c r="AU31" i="86"/>
  <c r="H32" i="86"/>
  <c r="I32" i="86"/>
  <c r="J32" i="86"/>
  <c r="K32" i="86"/>
  <c r="L32" i="86"/>
  <c r="M32" i="86"/>
  <c r="N32" i="86"/>
  <c r="O32" i="86"/>
  <c r="P32" i="86"/>
  <c r="Q32" i="86"/>
  <c r="R32" i="86"/>
  <c r="S32" i="86"/>
  <c r="T32" i="86"/>
  <c r="U32" i="86"/>
  <c r="V32" i="86"/>
  <c r="W32" i="86"/>
  <c r="X32" i="86"/>
  <c r="Y32" i="86"/>
  <c r="Z32" i="86"/>
  <c r="AA32" i="86"/>
  <c r="AB32" i="86"/>
  <c r="AC32" i="86"/>
  <c r="AD32" i="86"/>
  <c r="AE32" i="86"/>
  <c r="AF32" i="86"/>
  <c r="AG32" i="86"/>
  <c r="AH32" i="86"/>
  <c r="AI32" i="86"/>
  <c r="AJ32" i="86"/>
  <c r="AK32" i="86"/>
  <c r="AL32" i="86"/>
  <c r="AM32" i="86"/>
  <c r="AN32" i="86"/>
  <c r="AO32" i="86"/>
  <c r="AP32" i="86"/>
  <c r="AQ32" i="86"/>
  <c r="AR32" i="86"/>
  <c r="AS32" i="86"/>
  <c r="AT32" i="86"/>
  <c r="AU32" i="86"/>
  <c r="H33" i="86"/>
  <c r="I33" i="86"/>
  <c r="J33" i="86"/>
  <c r="K33" i="86"/>
  <c r="L33" i="86"/>
  <c r="M33" i="86"/>
  <c r="N33" i="86"/>
  <c r="O33" i="86"/>
  <c r="P33" i="86"/>
  <c r="Q33" i="86"/>
  <c r="R33" i="86"/>
  <c r="S33" i="86"/>
  <c r="T33" i="86"/>
  <c r="U33" i="86"/>
  <c r="V33" i="86"/>
  <c r="W33" i="86"/>
  <c r="X33" i="86"/>
  <c r="Y33" i="86"/>
  <c r="Z33" i="86"/>
  <c r="AA33" i="86"/>
  <c r="AB33" i="86"/>
  <c r="AC33" i="86"/>
  <c r="AD33" i="86"/>
  <c r="AE33" i="86"/>
  <c r="AF33" i="86"/>
  <c r="AG33" i="86"/>
  <c r="AH33" i="86"/>
  <c r="AI33" i="86"/>
  <c r="AJ33" i="86"/>
  <c r="AK33" i="86"/>
  <c r="AL33" i="86"/>
  <c r="AM33" i="86"/>
  <c r="AN33" i="86"/>
  <c r="AO33" i="86"/>
  <c r="AP33" i="86"/>
  <c r="AQ33" i="86"/>
  <c r="AR33" i="86"/>
  <c r="AS33" i="86"/>
  <c r="AT33" i="86"/>
  <c r="AU33" i="86"/>
  <c r="H34" i="86"/>
  <c r="I34" i="86"/>
  <c r="J34" i="86"/>
  <c r="K34" i="86"/>
  <c r="L34" i="86"/>
  <c r="M34" i="86"/>
  <c r="N34" i="86"/>
  <c r="O34" i="86"/>
  <c r="P34" i="86"/>
  <c r="Q34" i="86"/>
  <c r="R34" i="86"/>
  <c r="S34" i="86"/>
  <c r="T34" i="86"/>
  <c r="U34" i="86"/>
  <c r="V34" i="86"/>
  <c r="W34" i="86"/>
  <c r="X34" i="86"/>
  <c r="Y34" i="86"/>
  <c r="Z34" i="86"/>
  <c r="AA34" i="86"/>
  <c r="AB34" i="86"/>
  <c r="AC34" i="86"/>
  <c r="AD34" i="86"/>
  <c r="AE34" i="86"/>
  <c r="AF34" i="86"/>
  <c r="AG34" i="86"/>
  <c r="AH34" i="86"/>
  <c r="AI34" i="86"/>
  <c r="AJ34" i="86"/>
  <c r="AK34" i="86"/>
  <c r="AL34" i="86"/>
  <c r="AM34" i="86"/>
  <c r="AN34" i="86"/>
  <c r="AO34" i="86"/>
  <c r="AP34" i="86"/>
  <c r="AQ34" i="86"/>
  <c r="AR34" i="86"/>
  <c r="AS34" i="86"/>
  <c r="AT34" i="86"/>
  <c r="AU34" i="86"/>
  <c r="H35" i="86"/>
  <c r="I35" i="86"/>
  <c r="J35" i="86"/>
  <c r="K35" i="86"/>
  <c r="L35" i="86"/>
  <c r="M35" i="86"/>
  <c r="N35" i="86"/>
  <c r="O35" i="86"/>
  <c r="P35" i="86"/>
  <c r="Q35" i="86"/>
  <c r="R35" i="86"/>
  <c r="S35" i="86"/>
  <c r="T35" i="86"/>
  <c r="U35" i="86"/>
  <c r="V35" i="86"/>
  <c r="W35" i="86"/>
  <c r="X35" i="86"/>
  <c r="Y35" i="86"/>
  <c r="Z35" i="86"/>
  <c r="AA35" i="86"/>
  <c r="AB35" i="86"/>
  <c r="AC35" i="86"/>
  <c r="AD35" i="86"/>
  <c r="AE35" i="86"/>
  <c r="AF35" i="86"/>
  <c r="AG35" i="86"/>
  <c r="AH35" i="86"/>
  <c r="AI35" i="86"/>
  <c r="AJ35" i="86"/>
  <c r="AK35" i="86"/>
  <c r="AL35" i="86"/>
  <c r="AM35" i="86"/>
  <c r="AN35" i="86"/>
  <c r="AO35" i="86"/>
  <c r="AP35" i="86"/>
  <c r="AQ35" i="86"/>
  <c r="AR35" i="86"/>
  <c r="AS35" i="86"/>
  <c r="AT35" i="86"/>
  <c r="AU35" i="86"/>
  <c r="H36" i="86"/>
  <c r="I36" i="86"/>
  <c r="J36" i="86"/>
  <c r="K36" i="86"/>
  <c r="L36" i="86"/>
  <c r="M36" i="86"/>
  <c r="N36" i="86"/>
  <c r="O36" i="86"/>
  <c r="P36" i="86"/>
  <c r="Q36" i="86"/>
  <c r="R36" i="86"/>
  <c r="S36" i="86"/>
  <c r="T36" i="86"/>
  <c r="U36" i="86"/>
  <c r="V36" i="86"/>
  <c r="W36" i="86"/>
  <c r="X36" i="86"/>
  <c r="Y36" i="86"/>
  <c r="Z36" i="86"/>
  <c r="AA36" i="86"/>
  <c r="AB36" i="86"/>
  <c r="AC36" i="86"/>
  <c r="AD36" i="86"/>
  <c r="AE36" i="86"/>
  <c r="AF36" i="86"/>
  <c r="AG36" i="86"/>
  <c r="AH36" i="86"/>
  <c r="AI36" i="86"/>
  <c r="AJ36" i="86"/>
  <c r="AK36" i="86"/>
  <c r="AL36" i="86"/>
  <c r="AM36" i="86"/>
  <c r="AN36" i="86"/>
  <c r="AO36" i="86"/>
  <c r="AP36" i="86"/>
  <c r="AQ36" i="86"/>
  <c r="AR36" i="86"/>
  <c r="AS36" i="86"/>
  <c r="AT36" i="86"/>
  <c r="AU36" i="86"/>
  <c r="H37" i="86"/>
  <c r="I37" i="86"/>
  <c r="J37" i="86"/>
  <c r="K37" i="86"/>
  <c r="L37" i="86"/>
  <c r="M37" i="86"/>
  <c r="N37" i="86"/>
  <c r="O37" i="86"/>
  <c r="P37" i="86"/>
  <c r="Q37" i="86"/>
  <c r="R37" i="86"/>
  <c r="S37" i="86"/>
  <c r="T37" i="86"/>
  <c r="U37" i="86"/>
  <c r="V37" i="86"/>
  <c r="W37" i="86"/>
  <c r="X37" i="86"/>
  <c r="Y37" i="86"/>
  <c r="Z37" i="86"/>
  <c r="AA37" i="86"/>
  <c r="AB37" i="86"/>
  <c r="AC37" i="86"/>
  <c r="AD37" i="86"/>
  <c r="AE37" i="86"/>
  <c r="AF37" i="86"/>
  <c r="AG37" i="86"/>
  <c r="AH37" i="86"/>
  <c r="AI37" i="86"/>
  <c r="AJ37" i="86"/>
  <c r="AK37" i="86"/>
  <c r="AL37" i="86"/>
  <c r="AM37" i="86"/>
  <c r="AN37" i="86"/>
  <c r="AO37" i="86"/>
  <c r="AP37" i="86"/>
  <c r="AQ37" i="86"/>
  <c r="AR37" i="86"/>
  <c r="AS37" i="86"/>
  <c r="AT37" i="86"/>
  <c r="AU37" i="86"/>
  <c r="H38" i="86"/>
  <c r="I38" i="86"/>
  <c r="J38" i="86"/>
  <c r="K38" i="86"/>
  <c r="L38" i="86"/>
  <c r="M38" i="86"/>
  <c r="N38" i="86"/>
  <c r="O38" i="86"/>
  <c r="P38" i="86"/>
  <c r="Q38" i="86"/>
  <c r="R38" i="86"/>
  <c r="S38" i="86"/>
  <c r="T38" i="86"/>
  <c r="U38" i="86"/>
  <c r="V38" i="86"/>
  <c r="W38" i="86"/>
  <c r="X38" i="86"/>
  <c r="Y38" i="86"/>
  <c r="Z38" i="86"/>
  <c r="AA38" i="86"/>
  <c r="AB38" i="86"/>
  <c r="AC38" i="86"/>
  <c r="AD38" i="86"/>
  <c r="AE38" i="86"/>
  <c r="AF38" i="86"/>
  <c r="AG38" i="86"/>
  <c r="AH38" i="86"/>
  <c r="AI38" i="86"/>
  <c r="AJ38" i="86"/>
  <c r="AK38" i="86"/>
  <c r="AL38" i="86"/>
  <c r="AM38" i="86"/>
  <c r="AN38" i="86"/>
  <c r="AO38" i="86"/>
  <c r="AP38" i="86"/>
  <c r="AQ38" i="86"/>
  <c r="AR38" i="86"/>
  <c r="AS38" i="86"/>
  <c r="AT38" i="86"/>
  <c r="AU38" i="86"/>
  <c r="H39" i="86"/>
  <c r="I39" i="86"/>
  <c r="J39" i="86"/>
  <c r="K39" i="86"/>
  <c r="L39" i="86"/>
  <c r="M39" i="86"/>
  <c r="N39" i="86"/>
  <c r="O39" i="86"/>
  <c r="P39" i="86"/>
  <c r="Q39" i="86"/>
  <c r="R39" i="86"/>
  <c r="S39" i="86"/>
  <c r="T39" i="86"/>
  <c r="U39" i="86"/>
  <c r="V39" i="86"/>
  <c r="W39" i="86"/>
  <c r="X39" i="86"/>
  <c r="Y39" i="86"/>
  <c r="Z39" i="86"/>
  <c r="AA39" i="86"/>
  <c r="AB39" i="86"/>
  <c r="AC39" i="86"/>
  <c r="AD39" i="86"/>
  <c r="AE39" i="86"/>
  <c r="AF39" i="86"/>
  <c r="AG39" i="86"/>
  <c r="AH39" i="86"/>
  <c r="AI39" i="86"/>
  <c r="AJ39" i="86"/>
  <c r="AK39" i="86"/>
  <c r="AL39" i="86"/>
  <c r="AM39" i="86"/>
  <c r="AN39" i="86"/>
  <c r="AO39" i="86"/>
  <c r="AP39" i="86"/>
  <c r="AQ39" i="86"/>
  <c r="AR39" i="86"/>
  <c r="AS39" i="86"/>
  <c r="AT39" i="86"/>
  <c r="AU39" i="86"/>
  <c r="H40" i="86"/>
  <c r="I40" i="86"/>
  <c r="J40" i="86"/>
  <c r="K40" i="86"/>
  <c r="L40" i="86"/>
  <c r="M40" i="86"/>
  <c r="N40" i="86"/>
  <c r="O40" i="86"/>
  <c r="P40" i="86"/>
  <c r="Q40" i="86"/>
  <c r="R40" i="86"/>
  <c r="S40" i="86"/>
  <c r="T40" i="86"/>
  <c r="U40" i="86"/>
  <c r="V40" i="86"/>
  <c r="W40" i="86"/>
  <c r="X40" i="86"/>
  <c r="Y40" i="86"/>
  <c r="Z40" i="86"/>
  <c r="AA40" i="86"/>
  <c r="AB40" i="86"/>
  <c r="AC40" i="86"/>
  <c r="AD40" i="86"/>
  <c r="AE40" i="86"/>
  <c r="AF40" i="86"/>
  <c r="AG40" i="86"/>
  <c r="AH40" i="86"/>
  <c r="AI40" i="86"/>
  <c r="AJ40" i="86"/>
  <c r="AK40" i="86"/>
  <c r="AL40" i="86"/>
  <c r="AM40" i="86"/>
  <c r="AN40" i="86"/>
  <c r="AO40" i="86"/>
  <c r="AP40" i="86"/>
  <c r="AQ40" i="86"/>
  <c r="AR40" i="86"/>
  <c r="AS40" i="86"/>
  <c r="AT40" i="86"/>
  <c r="AU40" i="86"/>
  <c r="H41" i="86"/>
  <c r="I41" i="86"/>
  <c r="J41" i="86"/>
  <c r="K41" i="86"/>
  <c r="L41" i="86"/>
  <c r="M41" i="86"/>
  <c r="N41" i="86"/>
  <c r="O41" i="86"/>
  <c r="P41" i="86"/>
  <c r="Q41" i="86"/>
  <c r="R41" i="86"/>
  <c r="S41" i="86"/>
  <c r="T41" i="86"/>
  <c r="U41" i="86"/>
  <c r="V41" i="86"/>
  <c r="W41" i="86"/>
  <c r="X41" i="86"/>
  <c r="Y41" i="86"/>
  <c r="Z41" i="86"/>
  <c r="AA41" i="86"/>
  <c r="AB41" i="86"/>
  <c r="AC41" i="86"/>
  <c r="AD41" i="86"/>
  <c r="AE41" i="86"/>
  <c r="AF41" i="86"/>
  <c r="AG41" i="86"/>
  <c r="AH41" i="86"/>
  <c r="AI41" i="86"/>
  <c r="AJ41" i="86"/>
  <c r="AK41" i="86"/>
  <c r="AL41" i="86"/>
  <c r="AM41" i="86"/>
  <c r="AN41" i="86"/>
  <c r="AO41" i="86"/>
  <c r="AP41" i="86"/>
  <c r="AQ41" i="86"/>
  <c r="AR41" i="86"/>
  <c r="AS41" i="86"/>
  <c r="AT41" i="86"/>
  <c r="AU41" i="86"/>
  <c r="H42" i="86"/>
  <c r="I42" i="86"/>
  <c r="J42" i="86"/>
  <c r="K42" i="86"/>
  <c r="L42" i="86"/>
  <c r="M42" i="86"/>
  <c r="N42" i="86"/>
  <c r="O42" i="86"/>
  <c r="P42" i="86"/>
  <c r="Q42" i="86"/>
  <c r="R42" i="86"/>
  <c r="S42" i="86"/>
  <c r="T42" i="86"/>
  <c r="U42" i="86"/>
  <c r="V42" i="86"/>
  <c r="W42" i="86"/>
  <c r="X42" i="86"/>
  <c r="Y42" i="86"/>
  <c r="Z42" i="86"/>
  <c r="AA42" i="86"/>
  <c r="AB42" i="86"/>
  <c r="AC42" i="86"/>
  <c r="AD42" i="86"/>
  <c r="AE42" i="86"/>
  <c r="AF42" i="86"/>
  <c r="AG42" i="86"/>
  <c r="AH42" i="86"/>
  <c r="AI42" i="86"/>
  <c r="AJ42" i="86"/>
  <c r="AK42" i="86"/>
  <c r="AL42" i="86"/>
  <c r="AM42" i="86"/>
  <c r="AN42" i="86"/>
  <c r="AO42" i="86"/>
  <c r="AP42" i="86"/>
  <c r="AQ42" i="86"/>
  <c r="AR42" i="86"/>
  <c r="AS42" i="86"/>
  <c r="AT42" i="86"/>
  <c r="AU42" i="86"/>
  <c r="H43" i="86"/>
  <c r="I43" i="86"/>
  <c r="J43" i="86"/>
  <c r="K43" i="86"/>
  <c r="L43" i="86"/>
  <c r="M43" i="86"/>
  <c r="N43" i="86"/>
  <c r="O43" i="86"/>
  <c r="P43" i="86"/>
  <c r="Q43" i="86"/>
  <c r="R43" i="86"/>
  <c r="S43" i="86"/>
  <c r="T43" i="86"/>
  <c r="U43" i="86"/>
  <c r="V43" i="86"/>
  <c r="W43" i="86"/>
  <c r="X43" i="86"/>
  <c r="Y43" i="86"/>
  <c r="Z43" i="86"/>
  <c r="AA43" i="86"/>
  <c r="AB43" i="86"/>
  <c r="AC43" i="86"/>
  <c r="AD43" i="86"/>
  <c r="AE43" i="86"/>
  <c r="AF43" i="86"/>
  <c r="AG43" i="86"/>
  <c r="AH43" i="86"/>
  <c r="AI43" i="86"/>
  <c r="AJ43" i="86"/>
  <c r="AK43" i="86"/>
  <c r="AL43" i="86"/>
  <c r="AM43" i="86"/>
  <c r="AN43" i="86"/>
  <c r="AO43" i="86"/>
  <c r="AP43" i="86"/>
  <c r="AQ43" i="86"/>
  <c r="AR43" i="86"/>
  <c r="AS43" i="86"/>
  <c r="AT43" i="86"/>
  <c r="AU43" i="86"/>
  <c r="H44" i="86"/>
  <c r="I44" i="86"/>
  <c r="J44" i="86"/>
  <c r="K44" i="86"/>
  <c r="L44" i="86"/>
  <c r="M44" i="86"/>
  <c r="N44" i="86"/>
  <c r="O44" i="86"/>
  <c r="P44" i="86"/>
  <c r="Q44" i="86"/>
  <c r="R44" i="86"/>
  <c r="S44" i="86"/>
  <c r="T44" i="86"/>
  <c r="U44" i="86"/>
  <c r="V44" i="86"/>
  <c r="W44" i="86"/>
  <c r="X44" i="86"/>
  <c r="Y44" i="86"/>
  <c r="Z44" i="86"/>
  <c r="AA44" i="86"/>
  <c r="AB44" i="86"/>
  <c r="AC44" i="86"/>
  <c r="AD44" i="86"/>
  <c r="AE44" i="86"/>
  <c r="AF44" i="86"/>
  <c r="AG44" i="86"/>
  <c r="AH44" i="86"/>
  <c r="AI44" i="86"/>
  <c r="AJ44" i="86"/>
  <c r="AK44" i="86"/>
  <c r="AL44" i="86"/>
  <c r="AM44" i="86"/>
  <c r="AN44" i="86"/>
  <c r="AO44" i="86"/>
  <c r="AP44" i="86"/>
  <c r="AQ44" i="86"/>
  <c r="AR44" i="86"/>
  <c r="AS44" i="86"/>
  <c r="AT44" i="86"/>
  <c r="AU44" i="86"/>
  <c r="I10" i="86"/>
  <c r="J10" i="86"/>
  <c r="K10" i="86"/>
  <c r="L10" i="86"/>
  <c r="M10" i="86"/>
  <c r="N10" i="86"/>
  <c r="O10" i="86"/>
  <c r="P10" i="86"/>
  <c r="Q10" i="86"/>
  <c r="R10" i="86"/>
  <c r="S10" i="86"/>
  <c r="T10" i="86"/>
  <c r="U10" i="86"/>
  <c r="V10" i="86"/>
  <c r="W10" i="86"/>
  <c r="X10" i="86"/>
  <c r="Y10" i="86"/>
  <c r="Z10" i="86"/>
  <c r="AA10" i="86"/>
  <c r="AB10" i="86"/>
  <c r="AC10" i="86"/>
  <c r="AD10" i="86"/>
  <c r="AE10" i="86"/>
  <c r="AF10" i="86"/>
  <c r="AG10" i="86"/>
  <c r="AH10" i="86"/>
  <c r="AI10" i="86"/>
  <c r="AJ10" i="86"/>
  <c r="AK10" i="86"/>
  <c r="AL10" i="86"/>
  <c r="AM10" i="86"/>
  <c r="AN10" i="86"/>
  <c r="AO10" i="86"/>
  <c r="AP10" i="86"/>
  <c r="AQ10" i="86"/>
  <c r="AR10" i="86"/>
  <c r="AS10" i="86"/>
  <c r="AT10" i="86"/>
  <c r="AU10" i="86"/>
  <c r="H10" i="86"/>
  <c r="I7" i="86"/>
  <c r="J7" i="86"/>
  <c r="K7" i="86"/>
  <c r="L7" i="86"/>
  <c r="M7" i="86"/>
  <c r="N7" i="86"/>
  <c r="O7" i="86"/>
  <c r="P7" i="86"/>
  <c r="Q7" i="86"/>
  <c r="R7" i="86"/>
  <c r="S7" i="86"/>
  <c r="T7" i="86"/>
  <c r="U7" i="86"/>
  <c r="V7" i="86"/>
  <c r="W7" i="86"/>
  <c r="X7" i="86"/>
  <c r="Y7" i="86"/>
  <c r="Z7" i="86"/>
  <c r="AA7" i="86"/>
  <c r="AB7" i="86"/>
  <c r="AC7" i="86"/>
  <c r="AD7" i="86"/>
  <c r="AE7" i="86"/>
  <c r="AF7" i="86"/>
  <c r="AG7" i="86"/>
  <c r="AH7" i="86"/>
  <c r="AI7" i="86"/>
  <c r="AJ7" i="86"/>
  <c r="AK7" i="86"/>
  <c r="AL7" i="86"/>
  <c r="AM7" i="86"/>
  <c r="AN7" i="86"/>
  <c r="AO7" i="86"/>
  <c r="AP7" i="86"/>
  <c r="AQ7" i="86"/>
  <c r="AR7" i="86"/>
  <c r="AS7" i="86"/>
  <c r="AT7" i="86"/>
  <c r="AU7" i="86"/>
  <c r="H7" i="86"/>
  <c r="AQ4" i="86"/>
  <c r="AC3" i="86"/>
  <c r="AC3" i="78"/>
  <c r="V4" i="78"/>
  <c r="V3" i="78"/>
  <c r="AT9" i="78"/>
  <c r="AT9" i="86" s="1"/>
  <c r="AS9" i="78"/>
  <c r="AS9" i="86" s="1"/>
  <c r="AR9" i="78"/>
  <c r="AR9" i="86" s="1"/>
  <c r="AQ9" i="78"/>
  <c r="AQ9" i="86" s="1"/>
  <c r="AP9" i="78"/>
  <c r="AP9" i="86" s="1"/>
  <c r="AO9" i="78"/>
  <c r="AO9" i="86" s="1"/>
  <c r="AN9" i="78"/>
  <c r="AN9" i="86" s="1"/>
  <c r="AT8" i="78"/>
  <c r="AT8" i="86" s="1"/>
  <c r="AS8" i="78"/>
  <c r="AS8" i="86" s="1"/>
  <c r="AR8" i="78"/>
  <c r="AR8" i="86" s="1"/>
  <c r="AQ8" i="78"/>
  <c r="AQ8" i="86" s="1"/>
  <c r="AP8" i="78"/>
  <c r="AP8" i="86" s="1"/>
  <c r="AO8" i="78"/>
  <c r="AO8" i="86" s="1"/>
  <c r="AN8" i="78"/>
  <c r="AN8" i="86" s="1"/>
  <c r="AU6" i="78"/>
  <c r="AU6" i="86" s="1"/>
  <c r="AT6" i="78"/>
  <c r="AT6" i="86" s="1"/>
  <c r="AS6" i="78"/>
  <c r="AS6" i="86" s="1"/>
  <c r="AR6" i="78"/>
  <c r="AR6" i="86" s="1"/>
  <c r="AQ6" i="78"/>
  <c r="AQ6" i="86" s="1"/>
  <c r="AP6" i="78"/>
  <c r="AP6" i="86" s="1"/>
  <c r="AO6" i="78"/>
  <c r="AO6" i="86" s="1"/>
  <c r="AN6" i="78"/>
  <c r="AN6" i="86" s="1"/>
  <c r="Q20" i="103" l="1"/>
  <c r="Q23" i="103"/>
  <c r="V24" i="103"/>
  <c r="W24" i="103"/>
  <c r="T22" i="103"/>
  <c r="U22" i="103"/>
  <c r="S22" i="103"/>
  <c r="R22" i="103"/>
  <c r="R21" i="103"/>
  <c r="S21" i="103"/>
  <c r="T21" i="103"/>
  <c r="U21" i="103"/>
  <c r="Q15" i="103"/>
  <c r="Q14" i="103"/>
  <c r="V19" i="103"/>
  <c r="W19" i="103"/>
  <c r="S17" i="103"/>
  <c r="T17" i="103"/>
  <c r="R17" i="103"/>
  <c r="U17" i="103"/>
  <c r="Q16" i="103"/>
  <c r="U18" i="103"/>
  <c r="T18" i="103"/>
  <c r="R18" i="103"/>
  <c r="S18" i="103"/>
  <c r="P15" i="103"/>
  <c r="J16" i="116"/>
  <c r="K10" i="116"/>
  <c r="I10" i="117"/>
  <c r="K9" i="116"/>
  <c r="I9" i="117"/>
  <c r="J8" i="116"/>
  <c r="J8" i="117" s="1"/>
  <c r="AG9" i="114"/>
  <c r="I8" i="116"/>
  <c r="AG25" i="114"/>
  <c r="I24" i="116"/>
  <c r="K24" i="116" s="1"/>
  <c r="AG22" i="114"/>
  <c r="I21" i="116"/>
  <c r="K21" i="116" s="1"/>
  <c r="AG35" i="114"/>
  <c r="I34" i="116"/>
  <c r="K34" i="116" s="1"/>
  <c r="I26" i="116"/>
  <c r="K26" i="116" s="1"/>
  <c r="I38" i="116"/>
  <c r="K38" i="116" s="1"/>
  <c r="AG14" i="114"/>
  <c r="I13" i="116"/>
  <c r="I13" i="117" s="1"/>
  <c r="AG42" i="114"/>
  <c r="I41" i="116"/>
  <c r="K41" i="116" s="1"/>
  <c r="I32" i="116"/>
  <c r="K32" i="116" s="1"/>
  <c r="I42" i="116"/>
  <c r="K42" i="116" s="1"/>
  <c r="I27" i="116"/>
  <c r="K27" i="116" s="1"/>
  <c r="I28" i="116"/>
  <c r="K28" i="116" s="1"/>
  <c r="AG19" i="114"/>
  <c r="I18" i="116"/>
  <c r="K18" i="116" s="1"/>
  <c r="I30" i="116"/>
  <c r="K30" i="116" s="1"/>
  <c r="AG41" i="114"/>
  <c r="I40" i="116"/>
  <c r="K40" i="116" s="1"/>
  <c r="AG38" i="114"/>
  <c r="I37" i="116"/>
  <c r="K37" i="116" s="1"/>
  <c r="J26" i="116"/>
  <c r="J36" i="116"/>
  <c r="J11" i="116"/>
  <c r="J22" i="116"/>
  <c r="AG18" i="114"/>
  <c r="AG28" i="114"/>
  <c r="AG29" i="114"/>
  <c r="I28" i="117"/>
  <c r="AG26" i="114"/>
  <c r="AG27" i="114"/>
  <c r="I26" i="117"/>
  <c r="AG31" i="114"/>
  <c r="I30" i="117"/>
  <c r="AG30" i="114"/>
  <c r="AG34" i="114"/>
  <c r="AG13" i="114"/>
  <c r="P35" i="103"/>
  <c r="J32" i="116"/>
  <c r="J31" i="116"/>
  <c r="J30" i="116"/>
  <c r="J27" i="116"/>
  <c r="J23" i="116"/>
  <c r="J39" i="116"/>
  <c r="J35" i="116"/>
  <c r="P39" i="103"/>
  <c r="P23" i="103"/>
  <c r="P19" i="103"/>
  <c r="J12" i="116"/>
  <c r="K12" i="116" s="1"/>
  <c r="J38" i="116"/>
  <c r="J41" i="116"/>
  <c r="J29" i="116"/>
  <c r="J19" i="116"/>
  <c r="J42" i="116"/>
  <c r="J28" i="116"/>
  <c r="J40" i="116"/>
  <c r="J25" i="116"/>
  <c r="J24" i="116"/>
  <c r="J18" i="116"/>
  <c r="J33" i="116"/>
  <c r="J17" i="116"/>
  <c r="K17" i="116" s="1"/>
  <c r="J20" i="116"/>
  <c r="J15" i="116"/>
  <c r="J14" i="116"/>
  <c r="J34" i="116"/>
  <c r="J13" i="116"/>
  <c r="J37" i="116"/>
  <c r="J21" i="116"/>
  <c r="I27" i="117"/>
  <c r="I41" i="117"/>
  <c r="I33" i="117"/>
  <c r="I25" i="117"/>
  <c r="I17" i="117"/>
  <c r="I24" i="117"/>
  <c r="I29" i="117"/>
  <c r="I12" i="117"/>
  <c r="P11" i="103"/>
  <c r="AK43" i="92"/>
  <c r="E44" i="103" s="1"/>
  <c r="AO43" i="92"/>
  <c r="AN43" i="92"/>
  <c r="AM43" i="92"/>
  <c r="AL43" i="92"/>
  <c r="AO43" i="111"/>
  <c r="AL43" i="111"/>
  <c r="AM43" i="111"/>
  <c r="AN43" i="111"/>
  <c r="AK43" i="111"/>
  <c r="M44" i="103" s="1"/>
  <c r="AM16" i="112"/>
  <c r="AN16" i="112"/>
  <c r="AK16" i="112"/>
  <c r="N17" i="103" s="1"/>
  <c r="AL16" i="112"/>
  <c r="AO16" i="112"/>
  <c r="AM16" i="110"/>
  <c r="AN16" i="110"/>
  <c r="AL16" i="110"/>
  <c r="AK16" i="110"/>
  <c r="L17" i="103" s="1"/>
  <c r="AO16" i="110"/>
  <c r="AN16" i="92"/>
  <c r="AL16" i="92"/>
  <c r="AK16" i="92"/>
  <c r="E17" i="103" s="1"/>
  <c r="AO16" i="92"/>
  <c r="AM16" i="92"/>
  <c r="AO36" i="104"/>
  <c r="AM36" i="104"/>
  <c r="AL36" i="104"/>
  <c r="AN36" i="104"/>
  <c r="AK36" i="104"/>
  <c r="F37" i="103" s="1"/>
  <c r="AM36" i="109"/>
  <c r="AK36" i="109"/>
  <c r="K37" i="103" s="1"/>
  <c r="AO36" i="109"/>
  <c r="AL36" i="109"/>
  <c r="AN36" i="109"/>
  <c r="AM36" i="113"/>
  <c r="AO36" i="113"/>
  <c r="AN36" i="113"/>
  <c r="AK36" i="113"/>
  <c r="O37" i="103" s="1"/>
  <c r="AL36" i="113"/>
  <c r="AM21" i="92"/>
  <c r="AO21" i="92"/>
  <c r="AN21" i="92"/>
  <c r="AL21" i="92"/>
  <c r="AK21" i="92"/>
  <c r="E22" i="103" s="1"/>
  <c r="AO21" i="108"/>
  <c r="AL21" i="108"/>
  <c r="AM21" i="108"/>
  <c r="AN21" i="108"/>
  <c r="AK21" i="108"/>
  <c r="J22" i="103" s="1"/>
  <c r="AO21" i="112"/>
  <c r="AL21" i="112"/>
  <c r="AN21" i="112"/>
  <c r="AK21" i="112"/>
  <c r="N22" i="103" s="1"/>
  <c r="AM21" i="112"/>
  <c r="AN24" i="92"/>
  <c r="AL24" i="92"/>
  <c r="AK24" i="92"/>
  <c r="E25" i="103" s="1"/>
  <c r="AM24" i="92"/>
  <c r="AO24" i="92"/>
  <c r="AM24" i="106"/>
  <c r="AK24" i="106"/>
  <c r="H25" i="103" s="1"/>
  <c r="AN24" i="106"/>
  <c r="AL24" i="106"/>
  <c r="AO24" i="106"/>
  <c r="AM24" i="110"/>
  <c r="AN24" i="110"/>
  <c r="AL24" i="110"/>
  <c r="AK24" i="110"/>
  <c r="L25" i="103" s="1"/>
  <c r="AO24" i="110"/>
  <c r="AO20" i="104"/>
  <c r="AM20" i="104"/>
  <c r="AL20" i="104"/>
  <c r="AN20" i="104"/>
  <c r="AK20" i="104"/>
  <c r="F21" i="103" s="1"/>
  <c r="AM20" i="105"/>
  <c r="AO20" i="105"/>
  <c r="AN20" i="105"/>
  <c r="AL20" i="105"/>
  <c r="AK20" i="105"/>
  <c r="G21" i="103" s="1"/>
  <c r="AM20" i="109"/>
  <c r="AN20" i="109"/>
  <c r="AK20" i="109"/>
  <c r="K21" i="103" s="1"/>
  <c r="AO20" i="109"/>
  <c r="AL20" i="109"/>
  <c r="AM12" i="113"/>
  <c r="AK12" i="113"/>
  <c r="O13" i="103" s="1"/>
  <c r="AO12" i="113"/>
  <c r="AN12" i="113"/>
  <c r="AL12" i="113"/>
  <c r="AM12" i="112"/>
  <c r="AK12" i="112"/>
  <c r="N13" i="103" s="1"/>
  <c r="AO12" i="112"/>
  <c r="AN12" i="112"/>
  <c r="AL12" i="112"/>
  <c r="AM32" i="106"/>
  <c r="AN32" i="106"/>
  <c r="AK32" i="106"/>
  <c r="H33" i="103" s="1"/>
  <c r="AL32" i="106"/>
  <c r="AO32" i="106"/>
  <c r="AM32" i="111"/>
  <c r="AO32" i="111"/>
  <c r="AL32" i="111"/>
  <c r="AK32" i="111"/>
  <c r="M33" i="103" s="1"/>
  <c r="AN32" i="111"/>
  <c r="AM32" i="113"/>
  <c r="AN32" i="113"/>
  <c r="AK32" i="113"/>
  <c r="O33" i="103" s="1"/>
  <c r="AO32" i="113"/>
  <c r="AL32" i="113"/>
  <c r="AN27" i="104"/>
  <c r="AO27" i="104"/>
  <c r="AK27" i="104"/>
  <c r="F28" i="103" s="1"/>
  <c r="AL27" i="104"/>
  <c r="AM27" i="104"/>
  <c r="AO27" i="105"/>
  <c r="AL27" i="105"/>
  <c r="AK27" i="105"/>
  <c r="G28" i="103" s="1"/>
  <c r="AN27" i="105"/>
  <c r="AM27" i="105"/>
  <c r="AO27" i="112"/>
  <c r="AL27" i="112"/>
  <c r="AN27" i="112"/>
  <c r="AK27" i="112"/>
  <c r="N28" i="103" s="1"/>
  <c r="AM27" i="112"/>
  <c r="AM28" i="106"/>
  <c r="AK28" i="106"/>
  <c r="H29" i="103" s="1"/>
  <c r="AO28" i="106"/>
  <c r="AN28" i="106"/>
  <c r="AL28" i="106"/>
  <c r="AO28" i="104"/>
  <c r="AM28" i="104"/>
  <c r="AL28" i="104"/>
  <c r="AN28" i="104"/>
  <c r="AK28" i="104"/>
  <c r="F29" i="103" s="1"/>
  <c r="AM28" i="109"/>
  <c r="AK28" i="109"/>
  <c r="K29" i="103" s="1"/>
  <c r="AN28" i="109"/>
  <c r="AO28" i="109"/>
  <c r="AL28" i="109"/>
  <c r="AM40" i="107"/>
  <c r="AN40" i="107"/>
  <c r="AK40" i="107"/>
  <c r="I41" i="103" s="1"/>
  <c r="AO40" i="107"/>
  <c r="AL40" i="107"/>
  <c r="AM40" i="111"/>
  <c r="AN40" i="111"/>
  <c r="AO40" i="111"/>
  <c r="AL40" i="111"/>
  <c r="AK40" i="111"/>
  <c r="M41" i="103" s="1"/>
  <c r="AM40" i="105"/>
  <c r="AK40" i="105"/>
  <c r="G41" i="103" s="1"/>
  <c r="AN40" i="105"/>
  <c r="AO40" i="105"/>
  <c r="AL40" i="105"/>
  <c r="AO9" i="106"/>
  <c r="AL9" i="106"/>
  <c r="AM9" i="106"/>
  <c r="AK9" i="106"/>
  <c r="H10" i="103" s="1"/>
  <c r="AN9" i="106"/>
  <c r="AO9" i="110"/>
  <c r="AL9" i="110"/>
  <c r="AM9" i="110"/>
  <c r="AN9" i="110"/>
  <c r="AK9" i="110"/>
  <c r="L10" i="103" s="1"/>
  <c r="AO37" i="105"/>
  <c r="AL37" i="105"/>
  <c r="AM37" i="105"/>
  <c r="AK37" i="105"/>
  <c r="G38" i="103" s="1"/>
  <c r="AN37" i="105"/>
  <c r="AN37" i="104"/>
  <c r="AO37" i="104"/>
  <c r="AK37" i="104"/>
  <c r="F38" i="103" s="1"/>
  <c r="AM37" i="104"/>
  <c r="AL37" i="104"/>
  <c r="AO37" i="110"/>
  <c r="AL37" i="110"/>
  <c r="AK37" i="110"/>
  <c r="L38" i="103" s="1"/>
  <c r="AM37" i="110"/>
  <c r="AN37" i="110"/>
  <c r="AL33" i="92"/>
  <c r="AM33" i="92"/>
  <c r="AN33" i="92"/>
  <c r="AK33" i="92"/>
  <c r="E34" i="103" s="1"/>
  <c r="AO33" i="92"/>
  <c r="AO33" i="106"/>
  <c r="AL33" i="106"/>
  <c r="AM33" i="106"/>
  <c r="AK33" i="106"/>
  <c r="H34" i="103" s="1"/>
  <c r="AN33" i="106"/>
  <c r="AO33" i="110"/>
  <c r="AL33" i="110"/>
  <c r="AM33" i="110"/>
  <c r="AN33" i="110"/>
  <c r="AK33" i="110"/>
  <c r="L34" i="103" s="1"/>
  <c r="AO29" i="105"/>
  <c r="AL29" i="105"/>
  <c r="AM29" i="105"/>
  <c r="AK29" i="105"/>
  <c r="G30" i="103" s="1"/>
  <c r="AN29" i="105"/>
  <c r="AO29" i="109"/>
  <c r="AL29" i="109"/>
  <c r="AK29" i="109"/>
  <c r="K30" i="103" s="1"/>
  <c r="AN29" i="109"/>
  <c r="AM29" i="109"/>
  <c r="AL17" i="92"/>
  <c r="AM17" i="92"/>
  <c r="AK17" i="92"/>
  <c r="E18" i="103" s="1"/>
  <c r="AN17" i="92"/>
  <c r="AO17" i="92"/>
  <c r="AO17" i="106"/>
  <c r="AL17" i="106"/>
  <c r="AM17" i="106"/>
  <c r="AN17" i="106"/>
  <c r="AK17" i="106"/>
  <c r="H18" i="103" s="1"/>
  <c r="AO17" i="110"/>
  <c r="AL17" i="110"/>
  <c r="AM17" i="110"/>
  <c r="AN17" i="110"/>
  <c r="AK17" i="110"/>
  <c r="L18" i="103" s="1"/>
  <c r="AO41" i="92"/>
  <c r="AK41" i="92"/>
  <c r="E42" i="103" s="1"/>
  <c r="AN41" i="92"/>
  <c r="AL41" i="92"/>
  <c r="AM41" i="92"/>
  <c r="AO41" i="106"/>
  <c r="AL41" i="106"/>
  <c r="AM41" i="106"/>
  <c r="AK41" i="106"/>
  <c r="H42" i="103" s="1"/>
  <c r="AN41" i="106"/>
  <c r="AO41" i="110"/>
  <c r="AL41" i="110"/>
  <c r="AM41" i="110"/>
  <c r="AN41" i="110"/>
  <c r="AK41" i="110"/>
  <c r="L42" i="103" s="1"/>
  <c r="AO16" i="104"/>
  <c r="AM16" i="104"/>
  <c r="AL16" i="104"/>
  <c r="AN16" i="104"/>
  <c r="AK16" i="104"/>
  <c r="F17" i="103" s="1"/>
  <c r="AM16" i="113"/>
  <c r="AN16" i="113"/>
  <c r="AK16" i="113"/>
  <c r="O17" i="103" s="1"/>
  <c r="AO16" i="113"/>
  <c r="AL16" i="113"/>
  <c r="AM16" i="105"/>
  <c r="AN16" i="105"/>
  <c r="AK16" i="105"/>
  <c r="G17" i="103" s="1"/>
  <c r="AO16" i="105"/>
  <c r="AL16" i="105"/>
  <c r="AM36" i="105"/>
  <c r="AO36" i="105"/>
  <c r="AN36" i="105"/>
  <c r="AL36" i="105"/>
  <c r="AK36" i="105"/>
  <c r="G37" i="103" s="1"/>
  <c r="AM36" i="110"/>
  <c r="AK36" i="110"/>
  <c r="L37" i="103" s="1"/>
  <c r="AN36" i="110"/>
  <c r="AO36" i="110"/>
  <c r="AL36" i="110"/>
  <c r="AO21" i="105"/>
  <c r="AL21" i="105"/>
  <c r="AM21" i="105"/>
  <c r="AK21" i="105"/>
  <c r="G22" i="103" s="1"/>
  <c r="AN21" i="105"/>
  <c r="AO21" i="109"/>
  <c r="AL21" i="109"/>
  <c r="AK21" i="109"/>
  <c r="K22" i="103" s="1"/>
  <c r="AM21" i="109"/>
  <c r="AN21" i="109"/>
  <c r="AM24" i="107"/>
  <c r="AN24" i="107"/>
  <c r="AK24" i="107"/>
  <c r="I25" i="103" s="1"/>
  <c r="AO24" i="107"/>
  <c r="AL24" i="107"/>
  <c r="AM24" i="111"/>
  <c r="AO24" i="111"/>
  <c r="AN24" i="111"/>
  <c r="AL24" i="111"/>
  <c r="AK24" i="111"/>
  <c r="M25" i="103" s="1"/>
  <c r="AM20" i="106"/>
  <c r="AK20" i="106"/>
  <c r="H21" i="103" s="1"/>
  <c r="AN20" i="106"/>
  <c r="AO20" i="106"/>
  <c r="AL20" i="106"/>
  <c r="AM20" i="107"/>
  <c r="AO20" i="107"/>
  <c r="AN20" i="107"/>
  <c r="AL20" i="107"/>
  <c r="AK20" i="107"/>
  <c r="I21" i="103" s="1"/>
  <c r="AM20" i="110"/>
  <c r="AK20" i="110"/>
  <c r="L21" i="103" s="1"/>
  <c r="AO20" i="110"/>
  <c r="AN20" i="110"/>
  <c r="AL20" i="110"/>
  <c r="P24" i="103"/>
  <c r="AK12" i="92"/>
  <c r="E13" i="103" s="1"/>
  <c r="AL12" i="92"/>
  <c r="AM12" i="92"/>
  <c r="AN12" i="92"/>
  <c r="AO12" i="92"/>
  <c r="AO12" i="104"/>
  <c r="AM12" i="104"/>
  <c r="AL12" i="104"/>
  <c r="AN12" i="104"/>
  <c r="AK12" i="104"/>
  <c r="F13" i="103" s="1"/>
  <c r="AM12" i="109"/>
  <c r="AK12" i="109"/>
  <c r="K13" i="103" s="1"/>
  <c r="AO12" i="109"/>
  <c r="AL12" i="109"/>
  <c r="AN12" i="109"/>
  <c r="AN32" i="92"/>
  <c r="AL32" i="92"/>
  <c r="AK32" i="92"/>
  <c r="E33" i="103" s="1"/>
  <c r="AO32" i="92"/>
  <c r="AM32" i="92"/>
  <c r="AM32" i="107"/>
  <c r="AK32" i="107"/>
  <c r="I33" i="103" s="1"/>
  <c r="AO32" i="107"/>
  <c r="AN32" i="107"/>
  <c r="AL32" i="107"/>
  <c r="AM32" i="112"/>
  <c r="AN32" i="112"/>
  <c r="AK32" i="112"/>
  <c r="N33" i="103" s="1"/>
  <c r="AL32" i="112"/>
  <c r="AO32" i="112"/>
  <c r="AO27" i="108"/>
  <c r="AL27" i="108"/>
  <c r="AM27" i="108"/>
  <c r="AN27" i="108"/>
  <c r="AK27" i="108"/>
  <c r="J28" i="103" s="1"/>
  <c r="AO27" i="106"/>
  <c r="AL27" i="106"/>
  <c r="AN27" i="106"/>
  <c r="AK27" i="106"/>
  <c r="H28" i="103" s="1"/>
  <c r="AM27" i="106"/>
  <c r="AO27" i="113"/>
  <c r="AM27" i="113"/>
  <c r="AL27" i="113"/>
  <c r="AK27" i="113"/>
  <c r="O28" i="103" s="1"/>
  <c r="AN27" i="113"/>
  <c r="AM28" i="108"/>
  <c r="AK28" i="108"/>
  <c r="J29" i="103" s="1"/>
  <c r="AO28" i="108"/>
  <c r="AL28" i="108"/>
  <c r="AN28" i="108"/>
  <c r="AM28" i="105"/>
  <c r="AO28" i="105"/>
  <c r="AN28" i="105"/>
  <c r="AL28" i="105"/>
  <c r="AK28" i="105"/>
  <c r="G29" i="103" s="1"/>
  <c r="AM28" i="110"/>
  <c r="AK28" i="110"/>
  <c r="L29" i="103" s="1"/>
  <c r="AO28" i="110"/>
  <c r="AL28" i="110"/>
  <c r="AN28" i="110"/>
  <c r="AM40" i="108"/>
  <c r="AO40" i="108"/>
  <c r="AL40" i="108"/>
  <c r="AK40" i="108"/>
  <c r="J41" i="103" s="1"/>
  <c r="AN40" i="108"/>
  <c r="AM40" i="112"/>
  <c r="AN40" i="112"/>
  <c r="AK40" i="112"/>
  <c r="N41" i="103" s="1"/>
  <c r="AO40" i="112"/>
  <c r="AL40" i="112"/>
  <c r="AM40" i="106"/>
  <c r="AK40" i="106"/>
  <c r="H41" i="103" s="1"/>
  <c r="AL40" i="106"/>
  <c r="AN40" i="106"/>
  <c r="AO40" i="106"/>
  <c r="AK9" i="92"/>
  <c r="E10" i="103" s="1"/>
  <c r="AO9" i="92"/>
  <c r="AN9" i="92"/>
  <c r="AM9" i="92"/>
  <c r="AL9" i="92"/>
  <c r="AO9" i="107"/>
  <c r="AL9" i="107"/>
  <c r="AN9" i="107"/>
  <c r="AK9" i="107"/>
  <c r="I10" i="103" s="1"/>
  <c r="AM9" i="107"/>
  <c r="AO9" i="111"/>
  <c r="AL9" i="111"/>
  <c r="AK9" i="111"/>
  <c r="M10" i="103" s="1"/>
  <c r="AM9" i="111"/>
  <c r="AN9" i="111"/>
  <c r="AO37" i="106"/>
  <c r="AL37" i="106"/>
  <c r="AM37" i="106"/>
  <c r="AN37" i="106"/>
  <c r="AK37" i="106"/>
  <c r="H38" i="103" s="1"/>
  <c r="AO37" i="107"/>
  <c r="AL37" i="107"/>
  <c r="AN37" i="107"/>
  <c r="AM37" i="107"/>
  <c r="AK37" i="107"/>
  <c r="I38" i="103" s="1"/>
  <c r="AO37" i="111"/>
  <c r="AL37" i="111"/>
  <c r="AN37" i="111"/>
  <c r="AK37" i="111"/>
  <c r="M38" i="103" s="1"/>
  <c r="AM37" i="111"/>
  <c r="AO33" i="107"/>
  <c r="AL33" i="107"/>
  <c r="AN33" i="107"/>
  <c r="AM33" i="107"/>
  <c r="AK33" i="107"/>
  <c r="I34" i="103" s="1"/>
  <c r="AO33" i="111"/>
  <c r="AL33" i="111"/>
  <c r="AK33" i="111"/>
  <c r="M34" i="103" s="1"/>
  <c r="AM33" i="111"/>
  <c r="AN33" i="111"/>
  <c r="AO29" i="106"/>
  <c r="AL29" i="106"/>
  <c r="AM29" i="106"/>
  <c r="AK29" i="106"/>
  <c r="H30" i="103" s="1"/>
  <c r="AN29" i="106"/>
  <c r="AN29" i="104"/>
  <c r="AK29" i="104"/>
  <c r="F30" i="103" s="1"/>
  <c r="AO29" i="104"/>
  <c r="AM29" i="104"/>
  <c r="AL29" i="104"/>
  <c r="AO29" i="110"/>
  <c r="AL29" i="110"/>
  <c r="AK29" i="110"/>
  <c r="L30" i="103" s="1"/>
  <c r="AM29" i="110"/>
  <c r="AN29" i="110"/>
  <c r="AO17" i="107"/>
  <c r="AL17" i="107"/>
  <c r="AN17" i="107"/>
  <c r="AK17" i="107"/>
  <c r="I18" i="103" s="1"/>
  <c r="AM17" i="107"/>
  <c r="AO17" i="111"/>
  <c r="AL17" i="111"/>
  <c r="AK17" i="111"/>
  <c r="M18" i="103" s="1"/>
  <c r="AM17" i="111"/>
  <c r="AN17" i="111"/>
  <c r="AO41" i="107"/>
  <c r="AL41" i="107"/>
  <c r="AN41" i="107"/>
  <c r="AK41" i="107"/>
  <c r="I42" i="103" s="1"/>
  <c r="AM41" i="107"/>
  <c r="AO41" i="111"/>
  <c r="AL41" i="111"/>
  <c r="AK41" i="111"/>
  <c r="M42" i="103" s="1"/>
  <c r="AM41" i="111"/>
  <c r="AN41" i="111"/>
  <c r="AO43" i="106"/>
  <c r="AL43" i="106"/>
  <c r="AN43" i="106"/>
  <c r="AK43" i="106"/>
  <c r="H44" i="103" s="1"/>
  <c r="AM43" i="106"/>
  <c r="AO43" i="112"/>
  <c r="AL43" i="112"/>
  <c r="AN43" i="112"/>
  <c r="AM43" i="112"/>
  <c r="AK43" i="112"/>
  <c r="N44" i="103" s="1"/>
  <c r="AN43" i="104"/>
  <c r="AO43" i="104"/>
  <c r="AK43" i="104"/>
  <c r="F44" i="103" s="1"/>
  <c r="AL43" i="104"/>
  <c r="AM43" i="104"/>
  <c r="AO43" i="109"/>
  <c r="AL43" i="109"/>
  <c r="AM43" i="109"/>
  <c r="AN43" i="109"/>
  <c r="AK43" i="109"/>
  <c r="K44" i="103" s="1"/>
  <c r="AO43" i="107"/>
  <c r="AL43" i="107"/>
  <c r="AK43" i="107"/>
  <c r="I44" i="103" s="1"/>
  <c r="AM43" i="107"/>
  <c r="AN43" i="107"/>
  <c r="P36" i="103"/>
  <c r="AM16" i="109"/>
  <c r="AO16" i="109"/>
  <c r="AL16" i="109"/>
  <c r="AK16" i="109"/>
  <c r="K17" i="103" s="1"/>
  <c r="AN16" i="109"/>
  <c r="AM16" i="106"/>
  <c r="AK16" i="106"/>
  <c r="H17" i="103" s="1"/>
  <c r="AN16" i="106"/>
  <c r="AO16" i="106"/>
  <c r="AL16" i="106"/>
  <c r="AM36" i="107"/>
  <c r="AO36" i="107"/>
  <c r="AN36" i="107"/>
  <c r="AL36" i="107"/>
  <c r="AK36" i="107"/>
  <c r="I37" i="103" s="1"/>
  <c r="AM36" i="106"/>
  <c r="AK36" i="106"/>
  <c r="H37" i="103" s="1"/>
  <c r="AN36" i="106"/>
  <c r="AO36" i="106"/>
  <c r="AL36" i="106"/>
  <c r="AM36" i="111"/>
  <c r="AK36" i="111"/>
  <c r="M37" i="103" s="1"/>
  <c r="AL36" i="111"/>
  <c r="AN36" i="111"/>
  <c r="AO36" i="111"/>
  <c r="AO21" i="106"/>
  <c r="AL21" i="106"/>
  <c r="AM21" i="106"/>
  <c r="AN21" i="106"/>
  <c r="AK21" i="106"/>
  <c r="H22" i="103" s="1"/>
  <c r="AN21" i="104"/>
  <c r="AK21" i="104"/>
  <c r="F22" i="103" s="1"/>
  <c r="AO21" i="104"/>
  <c r="AM21" i="104"/>
  <c r="AL21" i="104"/>
  <c r="AO21" i="110"/>
  <c r="AL21" i="110"/>
  <c r="AK21" i="110"/>
  <c r="L22" i="103" s="1"/>
  <c r="AM21" i="110"/>
  <c r="AN21" i="110"/>
  <c r="AO24" i="104"/>
  <c r="AM24" i="104"/>
  <c r="AL24" i="104"/>
  <c r="AN24" i="104"/>
  <c r="AK24" i="104"/>
  <c r="F25" i="103" s="1"/>
  <c r="AM24" i="108"/>
  <c r="AO24" i="108"/>
  <c r="AN24" i="108"/>
  <c r="AL24" i="108"/>
  <c r="AK24" i="108"/>
  <c r="J25" i="103" s="1"/>
  <c r="AM24" i="112"/>
  <c r="AN24" i="112"/>
  <c r="AK24" i="112"/>
  <c r="N25" i="103" s="1"/>
  <c r="AO24" i="112"/>
  <c r="AL24" i="112"/>
  <c r="AK20" i="92"/>
  <c r="E21" i="103" s="1"/>
  <c r="AL20" i="92"/>
  <c r="AM20" i="92"/>
  <c r="AO20" i="92"/>
  <c r="AN20" i="92"/>
  <c r="AM20" i="108"/>
  <c r="AN20" i="108"/>
  <c r="AK20" i="108"/>
  <c r="J21" i="103" s="1"/>
  <c r="AO20" i="108"/>
  <c r="AL20" i="108"/>
  <c r="AM20" i="111"/>
  <c r="AK20" i="111"/>
  <c r="M21" i="103" s="1"/>
  <c r="AL20" i="111"/>
  <c r="AN20" i="111"/>
  <c r="AO20" i="111"/>
  <c r="P40" i="103"/>
  <c r="AM12" i="106"/>
  <c r="AK12" i="106"/>
  <c r="H13" i="103" s="1"/>
  <c r="AN12" i="106"/>
  <c r="AO12" i="106"/>
  <c r="AL12" i="106"/>
  <c r="AM12" i="105"/>
  <c r="AO12" i="105"/>
  <c r="AL12" i="105"/>
  <c r="AK12" i="105"/>
  <c r="G13" i="103" s="1"/>
  <c r="AN12" i="105"/>
  <c r="AM12" i="110"/>
  <c r="AK12" i="110"/>
  <c r="L13" i="103" s="1"/>
  <c r="AO12" i="110"/>
  <c r="AL12" i="110"/>
  <c r="AN12" i="110"/>
  <c r="AM32" i="108"/>
  <c r="AO32" i="108"/>
  <c r="AN32" i="108"/>
  <c r="AK32" i="108"/>
  <c r="J33" i="103" s="1"/>
  <c r="AL32" i="108"/>
  <c r="AM32" i="109"/>
  <c r="AO32" i="109"/>
  <c r="AL32" i="109"/>
  <c r="AN32" i="109"/>
  <c r="AK32" i="109"/>
  <c r="K33" i="103" s="1"/>
  <c r="AL27" i="92"/>
  <c r="AK27" i="92"/>
  <c r="E28" i="103" s="1"/>
  <c r="AO27" i="92"/>
  <c r="AN27" i="92"/>
  <c r="AM27" i="92"/>
  <c r="AO27" i="109"/>
  <c r="AL27" i="109"/>
  <c r="AM27" i="109"/>
  <c r="AN27" i="109"/>
  <c r="AK27" i="109"/>
  <c r="K28" i="103" s="1"/>
  <c r="AO27" i="107"/>
  <c r="AL27" i="107"/>
  <c r="AK27" i="107"/>
  <c r="I28" i="103" s="1"/>
  <c r="AM27" i="107"/>
  <c r="AN27" i="107"/>
  <c r="AM28" i="107"/>
  <c r="AO28" i="107"/>
  <c r="AN28" i="107"/>
  <c r="AK28" i="107"/>
  <c r="I29" i="103" s="1"/>
  <c r="AL28" i="107"/>
  <c r="AM28" i="111"/>
  <c r="AK28" i="111"/>
  <c r="M29" i="103" s="1"/>
  <c r="AL28" i="111"/>
  <c r="AO28" i="111"/>
  <c r="AN28" i="111"/>
  <c r="AM40" i="109"/>
  <c r="AO40" i="109"/>
  <c r="AN40" i="109"/>
  <c r="AL40" i="109"/>
  <c r="AK40" i="109"/>
  <c r="K41" i="103" s="1"/>
  <c r="AK40" i="92"/>
  <c r="E41" i="103" s="1"/>
  <c r="AM40" i="92"/>
  <c r="AN40" i="92"/>
  <c r="AO40" i="92"/>
  <c r="AL40" i="92"/>
  <c r="AN9" i="104"/>
  <c r="AK9" i="104"/>
  <c r="F10" i="103" s="1"/>
  <c r="AO9" i="104"/>
  <c r="AM9" i="104"/>
  <c r="AL9" i="104"/>
  <c r="AO9" i="108"/>
  <c r="AL9" i="108"/>
  <c r="AN9" i="108"/>
  <c r="AM9" i="108"/>
  <c r="AK9" i="108"/>
  <c r="J10" i="103" s="1"/>
  <c r="AO9" i="112"/>
  <c r="AL9" i="112"/>
  <c r="AM9" i="112"/>
  <c r="AN9" i="112"/>
  <c r="AK9" i="112"/>
  <c r="N10" i="103" s="1"/>
  <c r="AM37" i="92"/>
  <c r="AO37" i="92"/>
  <c r="AN37" i="92"/>
  <c r="AK37" i="92"/>
  <c r="E38" i="103" s="1"/>
  <c r="AL37" i="92"/>
  <c r="AO37" i="108"/>
  <c r="AL37" i="108"/>
  <c r="AM37" i="108"/>
  <c r="AN37" i="108"/>
  <c r="AK37" i="108"/>
  <c r="J38" i="103" s="1"/>
  <c r="AO37" i="112"/>
  <c r="AL37" i="112"/>
  <c r="AN37" i="112"/>
  <c r="AK37" i="112"/>
  <c r="N38" i="103" s="1"/>
  <c r="AM37" i="112"/>
  <c r="AN33" i="104"/>
  <c r="AO33" i="104"/>
  <c r="AK33" i="104"/>
  <c r="F34" i="103" s="1"/>
  <c r="AM33" i="104"/>
  <c r="AL33" i="104"/>
  <c r="AO33" i="108"/>
  <c r="AL33" i="108"/>
  <c r="AM33" i="108"/>
  <c r="AK33" i="108"/>
  <c r="J34" i="103" s="1"/>
  <c r="AN33" i="108"/>
  <c r="AO33" i="112"/>
  <c r="AL33" i="112"/>
  <c r="AM33" i="112"/>
  <c r="AN33" i="112"/>
  <c r="AK33" i="112"/>
  <c r="N34" i="103" s="1"/>
  <c r="AO29" i="107"/>
  <c r="AL29" i="107"/>
  <c r="AN29" i="107"/>
  <c r="AM29" i="107"/>
  <c r="AK29" i="107"/>
  <c r="I30" i="103" s="1"/>
  <c r="AO29" i="113"/>
  <c r="AM29" i="113"/>
  <c r="AL29" i="113"/>
  <c r="AN29" i="113"/>
  <c r="AK29" i="113"/>
  <c r="O30" i="103" s="1"/>
  <c r="AO29" i="111"/>
  <c r="AL29" i="111"/>
  <c r="AN29" i="111"/>
  <c r="AK29" i="111"/>
  <c r="M30" i="103" s="1"/>
  <c r="AM29" i="111"/>
  <c r="AN17" i="104"/>
  <c r="AK17" i="104"/>
  <c r="F18" i="103" s="1"/>
  <c r="AO17" i="104"/>
  <c r="AM17" i="104"/>
  <c r="AL17" i="104"/>
  <c r="AO17" i="108"/>
  <c r="AL17" i="108"/>
  <c r="AM17" i="108"/>
  <c r="AN17" i="108"/>
  <c r="AK17" i="108"/>
  <c r="J18" i="103" s="1"/>
  <c r="AO17" i="112"/>
  <c r="AL17" i="112"/>
  <c r="AM17" i="112"/>
  <c r="AN17" i="112"/>
  <c r="AK17" i="112"/>
  <c r="N18" i="103" s="1"/>
  <c r="AN41" i="104"/>
  <c r="AK41" i="104"/>
  <c r="F42" i="103" s="1"/>
  <c r="AO41" i="104"/>
  <c r="AM41" i="104"/>
  <c r="AL41" i="104"/>
  <c r="AO41" i="108"/>
  <c r="AL41" i="108"/>
  <c r="AK41" i="108"/>
  <c r="J42" i="103" s="1"/>
  <c r="AN41" i="108"/>
  <c r="AM41" i="108"/>
  <c r="AO41" i="112"/>
  <c r="AL41" i="112"/>
  <c r="AM41" i="112"/>
  <c r="AN41" i="112"/>
  <c r="AK41" i="112"/>
  <c r="N42" i="103" s="1"/>
  <c r="P12" i="103"/>
  <c r="P14" i="103"/>
  <c r="AO43" i="108"/>
  <c r="AL43" i="108"/>
  <c r="AM43" i="108"/>
  <c r="AN43" i="108"/>
  <c r="AK43" i="108"/>
  <c r="J44" i="103" s="1"/>
  <c r="P20" i="103"/>
  <c r="AO43" i="105"/>
  <c r="AL43" i="105"/>
  <c r="AK43" i="105"/>
  <c r="G44" i="103" s="1"/>
  <c r="AN43" i="105"/>
  <c r="AM43" i="105"/>
  <c r="AO43" i="110"/>
  <c r="AL43" i="110"/>
  <c r="AN43" i="110"/>
  <c r="AM43" i="110"/>
  <c r="AK43" i="110"/>
  <c r="L44" i="103" s="1"/>
  <c r="AO43" i="113"/>
  <c r="AM43" i="113"/>
  <c r="AL43" i="113"/>
  <c r="AK43" i="113"/>
  <c r="O44" i="103" s="1"/>
  <c r="AN43" i="113"/>
  <c r="AM16" i="111"/>
  <c r="AO16" i="111"/>
  <c r="AL16" i="111"/>
  <c r="AN16" i="111"/>
  <c r="AK16" i="111"/>
  <c r="M17" i="103" s="1"/>
  <c r="AM16" i="108"/>
  <c r="AO16" i="108"/>
  <c r="AN16" i="108"/>
  <c r="AL16" i="108"/>
  <c r="AK16" i="108"/>
  <c r="J17" i="103" s="1"/>
  <c r="AM16" i="107"/>
  <c r="AN16" i="107"/>
  <c r="AK16" i="107"/>
  <c r="I17" i="103" s="1"/>
  <c r="AO16" i="107"/>
  <c r="AL16" i="107"/>
  <c r="AL36" i="92"/>
  <c r="AK36" i="92"/>
  <c r="E37" i="103" s="1"/>
  <c r="AM36" i="92"/>
  <c r="AN36" i="92"/>
  <c r="AO36" i="92"/>
  <c r="AM36" i="108"/>
  <c r="AO36" i="108"/>
  <c r="AN36" i="108"/>
  <c r="AL36" i="108"/>
  <c r="AK36" i="108"/>
  <c r="J37" i="103" s="1"/>
  <c r="AM36" i="112"/>
  <c r="AK36" i="112"/>
  <c r="N37" i="103" s="1"/>
  <c r="AO36" i="112"/>
  <c r="AL36" i="112"/>
  <c r="AN36" i="112"/>
  <c r="AO21" i="107"/>
  <c r="AL21" i="107"/>
  <c r="AN21" i="107"/>
  <c r="AM21" i="107"/>
  <c r="AK21" i="107"/>
  <c r="I22" i="103" s="1"/>
  <c r="AO21" i="113"/>
  <c r="AM21" i="113"/>
  <c r="AL21" i="113"/>
  <c r="AN21" i="113"/>
  <c r="AK21" i="113"/>
  <c r="O22" i="103" s="1"/>
  <c r="AO21" i="111"/>
  <c r="AL21" i="111"/>
  <c r="AN21" i="111"/>
  <c r="AK21" i="111"/>
  <c r="M22" i="103" s="1"/>
  <c r="AM21" i="111"/>
  <c r="AM24" i="105"/>
  <c r="AK24" i="105"/>
  <c r="G25" i="103" s="1"/>
  <c r="AO24" i="105"/>
  <c r="AN24" i="105"/>
  <c r="AL24" i="105"/>
  <c r="AM24" i="109"/>
  <c r="AN24" i="109"/>
  <c r="AO24" i="109"/>
  <c r="AL24" i="109"/>
  <c r="AK24" i="109"/>
  <c r="K25" i="103" s="1"/>
  <c r="AM24" i="113"/>
  <c r="AN24" i="113"/>
  <c r="AK24" i="113"/>
  <c r="O25" i="103" s="1"/>
  <c r="AO24" i="113"/>
  <c r="AL24" i="113"/>
  <c r="AM20" i="113"/>
  <c r="AO20" i="113"/>
  <c r="AK20" i="113"/>
  <c r="O21" i="103" s="1"/>
  <c r="AL20" i="113"/>
  <c r="AN20" i="113"/>
  <c r="AM20" i="112"/>
  <c r="AK20" i="112"/>
  <c r="N21" i="103" s="1"/>
  <c r="AO20" i="112"/>
  <c r="AN20" i="112"/>
  <c r="AL20" i="112"/>
  <c r="P16" i="103"/>
  <c r="AM12" i="108"/>
  <c r="AK12" i="108"/>
  <c r="J13" i="103" s="1"/>
  <c r="AO12" i="108"/>
  <c r="AL12" i="108"/>
  <c r="AN12" i="108"/>
  <c r="AM12" i="107"/>
  <c r="AO12" i="107"/>
  <c r="AL12" i="107"/>
  <c r="AK12" i="107"/>
  <c r="I13" i="103" s="1"/>
  <c r="AN12" i="107"/>
  <c r="AM12" i="111"/>
  <c r="AN12" i="111"/>
  <c r="AK12" i="111"/>
  <c r="M13" i="103" s="1"/>
  <c r="AL12" i="111"/>
  <c r="AO12" i="111"/>
  <c r="AM32" i="105"/>
  <c r="AK32" i="105"/>
  <c r="G33" i="103" s="1"/>
  <c r="AO32" i="105"/>
  <c r="AL32" i="105"/>
  <c r="AN32" i="105"/>
  <c r="AM32" i="110"/>
  <c r="AL32" i="110"/>
  <c r="AK32" i="110"/>
  <c r="L33" i="103" s="1"/>
  <c r="AN32" i="110"/>
  <c r="AO32" i="110"/>
  <c r="AO32" i="104"/>
  <c r="AM32" i="104"/>
  <c r="AL32" i="104"/>
  <c r="AN32" i="104"/>
  <c r="AK32" i="104"/>
  <c r="F33" i="103" s="1"/>
  <c r="AO27" i="111"/>
  <c r="AL27" i="111"/>
  <c r="AM27" i="111"/>
  <c r="AN27" i="111"/>
  <c r="AK27" i="111"/>
  <c r="M28" i="103" s="1"/>
  <c r="AO27" i="110"/>
  <c r="AL27" i="110"/>
  <c r="AN27" i="110"/>
  <c r="AM27" i="110"/>
  <c r="AK27" i="110"/>
  <c r="L28" i="103" s="1"/>
  <c r="AO28" i="92"/>
  <c r="AM28" i="92"/>
  <c r="AK28" i="92"/>
  <c r="E29" i="103" s="1"/>
  <c r="AN28" i="92"/>
  <c r="AL28" i="92"/>
  <c r="AM28" i="113"/>
  <c r="AO28" i="113"/>
  <c r="AN28" i="113"/>
  <c r="AK28" i="113"/>
  <c r="O29" i="103" s="1"/>
  <c r="AL28" i="113"/>
  <c r="AM28" i="112"/>
  <c r="AK28" i="112"/>
  <c r="N29" i="103" s="1"/>
  <c r="AO28" i="112"/>
  <c r="AN28" i="112"/>
  <c r="AL28" i="112"/>
  <c r="AM40" i="110"/>
  <c r="AN40" i="110"/>
  <c r="AL40" i="110"/>
  <c r="AK40" i="110"/>
  <c r="L41" i="103" s="1"/>
  <c r="AO40" i="110"/>
  <c r="AO40" i="104"/>
  <c r="AM40" i="104"/>
  <c r="AL40" i="104"/>
  <c r="AN40" i="104"/>
  <c r="AK40" i="104"/>
  <c r="F41" i="103" s="1"/>
  <c r="AM40" i="113"/>
  <c r="AN40" i="113"/>
  <c r="AK40" i="113"/>
  <c r="O41" i="103" s="1"/>
  <c r="AL40" i="113"/>
  <c r="AO40" i="113"/>
  <c r="AO9" i="105"/>
  <c r="AL9" i="105"/>
  <c r="AN9" i="105"/>
  <c r="AM9" i="105"/>
  <c r="AK9" i="105"/>
  <c r="G10" i="103" s="1"/>
  <c r="AO9" i="109"/>
  <c r="AL9" i="109"/>
  <c r="AK9" i="109"/>
  <c r="K10" i="103" s="1"/>
  <c r="AM9" i="109"/>
  <c r="AN9" i="109"/>
  <c r="AO9" i="113"/>
  <c r="AM9" i="113"/>
  <c r="AL9" i="113"/>
  <c r="AN9" i="113"/>
  <c r="AK9" i="113"/>
  <c r="O10" i="103" s="1"/>
  <c r="AO37" i="109"/>
  <c r="AL37" i="109"/>
  <c r="AK37" i="109"/>
  <c r="K38" i="103" s="1"/>
  <c r="AM37" i="109"/>
  <c r="AN37" i="109"/>
  <c r="AO37" i="113"/>
  <c r="AM37" i="113"/>
  <c r="AL37" i="113"/>
  <c r="AN37" i="113"/>
  <c r="AK37" i="113"/>
  <c r="O38" i="103" s="1"/>
  <c r="AO33" i="105"/>
  <c r="AL33" i="105"/>
  <c r="AK33" i="105"/>
  <c r="G34" i="103" s="1"/>
  <c r="AM33" i="105"/>
  <c r="AN33" i="105"/>
  <c r="AO33" i="109"/>
  <c r="AL33" i="109"/>
  <c r="AK33" i="109"/>
  <c r="K34" i="103" s="1"/>
  <c r="AM33" i="109"/>
  <c r="AN33" i="109"/>
  <c r="AO33" i="113"/>
  <c r="AM33" i="113"/>
  <c r="AL33" i="113"/>
  <c r="AN33" i="113"/>
  <c r="AK33" i="113"/>
  <c r="O34" i="103" s="1"/>
  <c r="AK29" i="92"/>
  <c r="E30" i="103" s="1"/>
  <c r="AL29" i="92"/>
  <c r="AO29" i="92"/>
  <c r="AM29" i="92"/>
  <c r="AN29" i="92"/>
  <c r="AO29" i="108"/>
  <c r="AL29" i="108"/>
  <c r="AN29" i="108"/>
  <c r="AK29" i="108"/>
  <c r="J30" i="103" s="1"/>
  <c r="AM29" i="108"/>
  <c r="AO29" i="112"/>
  <c r="AL29" i="112"/>
  <c r="AN29" i="112"/>
  <c r="AK29" i="112"/>
  <c r="N30" i="103" s="1"/>
  <c r="AM29" i="112"/>
  <c r="AO17" i="105"/>
  <c r="AL17" i="105"/>
  <c r="AN17" i="105"/>
  <c r="AK17" i="105"/>
  <c r="G18" i="103" s="1"/>
  <c r="AM17" i="105"/>
  <c r="AO17" i="109"/>
  <c r="AL17" i="109"/>
  <c r="AK17" i="109"/>
  <c r="K18" i="103" s="1"/>
  <c r="AM17" i="109"/>
  <c r="AN17" i="109"/>
  <c r="AO17" i="113"/>
  <c r="AM17" i="113"/>
  <c r="AL17" i="113"/>
  <c r="AN17" i="113"/>
  <c r="AK17" i="113"/>
  <c r="O18" i="103" s="1"/>
  <c r="AO41" i="105"/>
  <c r="AL41" i="105"/>
  <c r="AM41" i="105"/>
  <c r="AK41" i="105"/>
  <c r="G42" i="103" s="1"/>
  <c r="AN41" i="105"/>
  <c r="AO41" i="109"/>
  <c r="AL41" i="109"/>
  <c r="AK41" i="109"/>
  <c r="K42" i="103" s="1"/>
  <c r="AM41" i="109"/>
  <c r="AN41" i="109"/>
  <c r="AO41" i="113"/>
  <c r="AM41" i="113"/>
  <c r="AL41" i="113"/>
  <c r="AN41" i="113"/>
  <c r="AK41" i="113"/>
  <c r="O42" i="103" s="1"/>
  <c r="AC4" i="78"/>
  <c r="AJ3" i="78"/>
  <c r="V4" i="86"/>
  <c r="O3" i="78"/>
  <c r="AJ4" i="78"/>
  <c r="O4" i="78"/>
  <c r="AQ3" i="78"/>
  <c r="AQ4" i="78"/>
  <c r="AC4" i="86"/>
  <c r="O3" i="86"/>
  <c r="AQ3" i="86"/>
  <c r="V3" i="86"/>
  <c r="AJ3" i="86"/>
  <c r="AJ4" i="86"/>
  <c r="O4" i="86"/>
  <c r="E7" i="8"/>
  <c r="E6" i="8"/>
  <c r="Q21" i="103" l="1"/>
  <c r="V14" i="103"/>
  <c r="W14" i="103"/>
  <c r="V23" i="103"/>
  <c r="W23" i="103"/>
  <c r="Q18" i="103"/>
  <c r="Q17" i="103"/>
  <c r="Q22" i="103"/>
  <c r="V16" i="103"/>
  <c r="W16" i="103"/>
  <c r="W15" i="103"/>
  <c r="V15" i="103"/>
  <c r="V20" i="103"/>
  <c r="W20" i="103"/>
  <c r="K8" i="116"/>
  <c r="I32" i="117"/>
  <c r="I38" i="117"/>
  <c r="I42" i="117"/>
  <c r="AG39" i="114"/>
  <c r="AG43" i="114"/>
  <c r="I19" i="116"/>
  <c r="I19" i="117" s="1"/>
  <c r="AG20" i="114"/>
  <c r="I40" i="117"/>
  <c r="I34" i="117"/>
  <c r="I37" i="117"/>
  <c r="AG33" i="114"/>
  <c r="K13" i="116"/>
  <c r="P18" i="103"/>
  <c r="I21" i="117"/>
  <c r="K19" i="116"/>
  <c r="I18" i="117"/>
  <c r="K9" i="117"/>
  <c r="K10" i="117"/>
  <c r="AG40" i="114"/>
  <c r="I39" i="116"/>
  <c r="K39" i="116" s="1"/>
  <c r="AG37" i="114"/>
  <c r="I36" i="116"/>
  <c r="K36" i="116" s="1"/>
  <c r="AG15" i="114"/>
  <c r="I14" i="116"/>
  <c r="AG24" i="114"/>
  <c r="I23" i="116"/>
  <c r="K23" i="116" s="1"/>
  <c r="AG23" i="114"/>
  <c r="I22" i="116"/>
  <c r="AG16" i="114"/>
  <c r="I15" i="116"/>
  <c r="K15" i="116" s="1"/>
  <c r="AG32" i="114"/>
  <c r="I31" i="116"/>
  <c r="K31" i="116" s="1"/>
  <c r="AG17" i="114"/>
  <c r="I16" i="116"/>
  <c r="K16" i="116" s="1"/>
  <c r="AG36" i="114"/>
  <c r="I35" i="116"/>
  <c r="K35" i="116" s="1"/>
  <c r="AG21" i="114"/>
  <c r="I20" i="116"/>
  <c r="K20" i="116" s="1"/>
  <c r="AG12" i="114"/>
  <c r="I11" i="116"/>
  <c r="J16" i="117"/>
  <c r="P22" i="103"/>
  <c r="P38" i="103"/>
  <c r="P33" i="103"/>
  <c r="J36" i="117"/>
  <c r="J22" i="117"/>
  <c r="J39" i="117"/>
  <c r="J23" i="117"/>
  <c r="P30" i="103"/>
  <c r="J15" i="117"/>
  <c r="P42" i="103"/>
  <c r="P34" i="103"/>
  <c r="J20" i="117"/>
  <c r="J35" i="117"/>
  <c r="J31" i="117"/>
  <c r="I31" i="117"/>
  <c r="U10" i="103"/>
  <c r="R10" i="103"/>
  <c r="S10" i="103"/>
  <c r="T10" i="103"/>
  <c r="P13" i="103"/>
  <c r="P37" i="103"/>
  <c r="P28" i="103"/>
  <c r="P21" i="103"/>
  <c r="P17" i="103"/>
  <c r="P10" i="103"/>
  <c r="P25" i="103"/>
  <c r="P29" i="103"/>
  <c r="P41" i="103"/>
  <c r="P44" i="103"/>
  <c r="V22" i="103" l="1"/>
  <c r="W22" i="103"/>
  <c r="W17" i="103"/>
  <c r="V17" i="103"/>
  <c r="V18" i="103"/>
  <c r="W18" i="103"/>
  <c r="W21" i="103"/>
  <c r="V21" i="103"/>
  <c r="I35" i="117"/>
  <c r="I16" i="117"/>
  <c r="I15" i="117"/>
  <c r="L10" i="117"/>
  <c r="M10" i="117"/>
  <c r="I36" i="117"/>
  <c r="I23" i="117"/>
  <c r="L9" i="117"/>
  <c r="M9" i="117"/>
  <c r="I20" i="117"/>
  <c r="K11" i="116"/>
  <c r="I11" i="117"/>
  <c r="K22" i="116"/>
  <c r="K22" i="117" s="1"/>
  <c r="I22" i="117"/>
  <c r="K14" i="116"/>
  <c r="I14" i="117"/>
  <c r="I39" i="117"/>
  <c r="J11" i="117"/>
  <c r="K16" i="117"/>
  <c r="J32" i="117"/>
  <c r="J33" i="117"/>
  <c r="J41" i="117"/>
  <c r="J18" i="117"/>
  <c r="J29" i="117"/>
  <c r="J37" i="117"/>
  <c r="J42" i="117"/>
  <c r="J21" i="117"/>
  <c r="J24" i="117"/>
  <c r="L22" i="117"/>
  <c r="M22" i="117"/>
  <c r="J27" i="117"/>
  <c r="J26" i="117"/>
  <c r="K36" i="117"/>
  <c r="J12" i="117"/>
  <c r="J19" i="117"/>
  <c r="J30" i="117"/>
  <c r="J17" i="117"/>
  <c r="J14" i="117"/>
  <c r="J13" i="117"/>
  <c r="J40" i="117"/>
  <c r="J38" i="117"/>
  <c r="J25" i="117"/>
  <c r="J28" i="117"/>
  <c r="J34" i="117"/>
  <c r="K31" i="117"/>
  <c r="K39" i="117"/>
  <c r="K23" i="117"/>
  <c r="K20" i="117"/>
  <c r="K15" i="117"/>
  <c r="K35" i="117"/>
  <c r="AU9" i="78"/>
  <c r="AU9" i="86" s="1"/>
  <c r="AU8" i="78"/>
  <c r="AU8" i="86" s="1"/>
  <c r="AG6" i="78"/>
  <c r="AG6" i="86" s="1"/>
  <c r="AH6" i="78"/>
  <c r="AH6" i="86" s="1"/>
  <c r="AI6" i="78"/>
  <c r="AI6" i="86" s="1"/>
  <c r="AJ6" i="78"/>
  <c r="AJ6" i="86" s="1"/>
  <c r="AK6" i="78"/>
  <c r="AK6" i="86" s="1"/>
  <c r="AL6" i="78"/>
  <c r="AL6" i="86" s="1"/>
  <c r="AM6" i="78"/>
  <c r="AM6" i="86" s="1"/>
  <c r="K11" i="117" l="1"/>
  <c r="K28" i="117"/>
  <c r="K13" i="117"/>
  <c r="K17" i="117"/>
  <c r="K19" i="117"/>
  <c r="L36" i="117"/>
  <c r="M36" i="117"/>
  <c r="K27" i="117"/>
  <c r="K24" i="117"/>
  <c r="K42" i="117"/>
  <c r="K29" i="117"/>
  <c r="K41" i="117"/>
  <c r="K32" i="117"/>
  <c r="L35" i="117"/>
  <c r="M35" i="117"/>
  <c r="L20" i="117"/>
  <c r="M20" i="117"/>
  <c r="L39" i="117"/>
  <c r="M39" i="117"/>
  <c r="K38" i="117"/>
  <c r="K25" i="117"/>
  <c r="K40" i="117"/>
  <c r="K14" i="117"/>
  <c r="K30" i="117"/>
  <c r="K12" i="117"/>
  <c r="K21" i="117"/>
  <c r="K37" i="117"/>
  <c r="K18" i="117"/>
  <c r="K33" i="117"/>
  <c r="L16" i="117"/>
  <c r="M16" i="117"/>
  <c r="K34" i="117"/>
  <c r="L15" i="117"/>
  <c r="M15" i="117"/>
  <c r="L23" i="117"/>
  <c r="M23" i="117"/>
  <c r="L31" i="117"/>
  <c r="M31" i="117"/>
  <c r="K26" i="117"/>
  <c r="G44" i="54"/>
  <c r="H44" i="54"/>
  <c r="I44" i="54"/>
  <c r="J44" i="54"/>
  <c r="K44" i="54"/>
  <c r="L44" i="54"/>
  <c r="M44" i="54"/>
  <c r="N44" i="54"/>
  <c r="O44" i="54"/>
  <c r="P44" i="54"/>
  <c r="Q44" i="54"/>
  <c r="R44" i="54"/>
  <c r="S44" i="54"/>
  <c r="T44" i="54"/>
  <c r="U44" i="54"/>
  <c r="V44" i="54"/>
  <c r="W44" i="54"/>
  <c r="X44" i="54"/>
  <c r="G43" i="56"/>
  <c r="H43" i="56"/>
  <c r="I43" i="56"/>
  <c r="J43" i="56"/>
  <c r="K43" i="56"/>
  <c r="R43" i="52"/>
  <c r="S43" i="52"/>
  <c r="T43" i="52"/>
  <c r="AE44" i="51"/>
  <c r="AF44" i="51"/>
  <c r="AG44" i="51"/>
  <c r="AH44" i="51"/>
  <c r="AI44" i="51"/>
  <c r="AJ44" i="51"/>
  <c r="AK44" i="51"/>
  <c r="AL44" i="51"/>
  <c r="L11" i="117" l="1"/>
  <c r="M11" i="117"/>
  <c r="L26" i="117"/>
  <c r="M26" i="117"/>
  <c r="L33" i="117"/>
  <c r="M33" i="117"/>
  <c r="L25" i="117"/>
  <c r="M25" i="117"/>
  <c r="L42" i="117"/>
  <c r="M42" i="117"/>
  <c r="L19" i="117"/>
  <c r="M19" i="117"/>
  <c r="L34" i="117"/>
  <c r="M34" i="117"/>
  <c r="L37" i="117"/>
  <c r="M37" i="117"/>
  <c r="L12" i="117"/>
  <c r="M12" i="117"/>
  <c r="L14" i="117"/>
  <c r="M14" i="117"/>
  <c r="L41" i="117"/>
  <c r="M41" i="117"/>
  <c r="L27" i="117"/>
  <c r="M27" i="117"/>
  <c r="L13" i="117"/>
  <c r="M13" i="117"/>
  <c r="L21" i="117"/>
  <c r="M21" i="117"/>
  <c r="L40" i="117"/>
  <c r="M40" i="117"/>
  <c r="L29" i="117"/>
  <c r="M29" i="117"/>
  <c r="L24" i="117"/>
  <c r="M24" i="117"/>
  <c r="L18" i="117"/>
  <c r="M18" i="117"/>
  <c r="L30" i="117"/>
  <c r="M30" i="117"/>
  <c r="L38" i="117"/>
  <c r="M38" i="117"/>
  <c r="L32" i="117"/>
  <c r="M32" i="117"/>
  <c r="L17" i="117"/>
  <c r="M17" i="117"/>
  <c r="L28" i="117"/>
  <c r="M28" i="117"/>
  <c r="AV44" i="86"/>
  <c r="Q43" i="52"/>
  <c r="M43" i="52" s="1"/>
  <c r="O42" i="117" s="1"/>
  <c r="AD44" i="51"/>
  <c r="Z44" i="51" s="1"/>
  <c r="N42" i="117" s="1"/>
  <c r="AV40" i="86"/>
  <c r="AV43" i="86"/>
  <c r="AV42" i="86"/>
  <c r="AV41" i="86"/>
  <c r="Y44" i="51" l="1"/>
  <c r="Y44" i="54" s="1"/>
  <c r="L43" i="52"/>
  <c r="L43" i="56" s="1"/>
  <c r="G38" i="56"/>
  <c r="H38" i="56"/>
  <c r="I38" i="56"/>
  <c r="J38" i="56"/>
  <c r="K38" i="56"/>
  <c r="G39" i="56"/>
  <c r="H39" i="56"/>
  <c r="I39" i="56"/>
  <c r="J39" i="56"/>
  <c r="K39" i="56"/>
  <c r="G40" i="56"/>
  <c r="H40" i="56"/>
  <c r="I40" i="56"/>
  <c r="J40" i="56"/>
  <c r="K40" i="56"/>
  <c r="G41" i="56"/>
  <c r="H41" i="56"/>
  <c r="I41" i="56"/>
  <c r="J41" i="56"/>
  <c r="K41" i="56"/>
  <c r="G42" i="56"/>
  <c r="H42" i="56"/>
  <c r="I42" i="56"/>
  <c r="J42" i="56"/>
  <c r="K42" i="56"/>
  <c r="G39" i="54"/>
  <c r="H39" i="54"/>
  <c r="I39" i="54"/>
  <c r="J39" i="54"/>
  <c r="K39" i="54"/>
  <c r="L39" i="54"/>
  <c r="M39" i="54"/>
  <c r="N39" i="54"/>
  <c r="O39" i="54"/>
  <c r="P39" i="54"/>
  <c r="Q39" i="54"/>
  <c r="R39" i="54"/>
  <c r="S39" i="54"/>
  <c r="T39" i="54"/>
  <c r="U39" i="54"/>
  <c r="V39" i="54"/>
  <c r="W39" i="54"/>
  <c r="X39" i="54"/>
  <c r="G40" i="54"/>
  <c r="H40" i="54"/>
  <c r="I40" i="54"/>
  <c r="J40" i="54"/>
  <c r="K40" i="54"/>
  <c r="L40" i="54"/>
  <c r="M40" i="54"/>
  <c r="N40" i="54"/>
  <c r="O40" i="54"/>
  <c r="P40" i="54"/>
  <c r="Q40" i="54"/>
  <c r="R40" i="54"/>
  <c r="S40" i="54"/>
  <c r="T40" i="54"/>
  <c r="U40" i="54"/>
  <c r="V40" i="54"/>
  <c r="W40" i="54"/>
  <c r="X40" i="54"/>
  <c r="G41" i="54"/>
  <c r="H41" i="54"/>
  <c r="I41" i="54"/>
  <c r="J41" i="54"/>
  <c r="K41" i="54"/>
  <c r="L41" i="54"/>
  <c r="M41" i="54"/>
  <c r="N41" i="54"/>
  <c r="O41" i="54"/>
  <c r="P41" i="54"/>
  <c r="Q41" i="54"/>
  <c r="R41" i="54"/>
  <c r="S41" i="54"/>
  <c r="T41" i="54"/>
  <c r="U41" i="54"/>
  <c r="V41" i="54"/>
  <c r="W41" i="54"/>
  <c r="X41" i="54"/>
  <c r="G42" i="54"/>
  <c r="H42" i="54"/>
  <c r="I42" i="54"/>
  <c r="J42" i="54"/>
  <c r="K42" i="54"/>
  <c r="L42" i="54"/>
  <c r="M42" i="54"/>
  <c r="N42" i="54"/>
  <c r="O42" i="54"/>
  <c r="P42" i="54"/>
  <c r="Q42" i="54"/>
  <c r="R42" i="54"/>
  <c r="S42" i="54"/>
  <c r="T42" i="54"/>
  <c r="U42" i="54"/>
  <c r="V42" i="54"/>
  <c r="W42" i="54"/>
  <c r="X42" i="54"/>
  <c r="G43" i="54"/>
  <c r="H43" i="54"/>
  <c r="I43" i="54"/>
  <c r="J43" i="54"/>
  <c r="K43" i="54"/>
  <c r="L43" i="54"/>
  <c r="M43" i="54"/>
  <c r="N43" i="54"/>
  <c r="O43" i="54"/>
  <c r="P43" i="54"/>
  <c r="Q43" i="54"/>
  <c r="R43" i="54"/>
  <c r="S43" i="54"/>
  <c r="T43" i="54"/>
  <c r="U43" i="54"/>
  <c r="V43" i="54"/>
  <c r="W43" i="54"/>
  <c r="X43" i="54"/>
  <c r="R39" i="52"/>
  <c r="Q39" i="52" s="1"/>
  <c r="M39" i="52" s="1"/>
  <c r="O38" i="117" s="1"/>
  <c r="S39" i="52"/>
  <c r="T39" i="52"/>
  <c r="AE39" i="51"/>
  <c r="AF39" i="51"/>
  <c r="AG39" i="51"/>
  <c r="AH39" i="51"/>
  <c r="AI39" i="51"/>
  <c r="AJ39" i="51"/>
  <c r="AK39" i="51"/>
  <c r="AL39" i="51"/>
  <c r="AE40" i="51"/>
  <c r="AF40" i="51"/>
  <c r="AG40" i="51"/>
  <c r="AH40" i="51"/>
  <c r="AI40" i="51"/>
  <c r="AJ40" i="51"/>
  <c r="AK40" i="51"/>
  <c r="AL40" i="51"/>
  <c r="AE41" i="51"/>
  <c r="AF41" i="51"/>
  <c r="AG41" i="51"/>
  <c r="AH41" i="51"/>
  <c r="AI41" i="51"/>
  <c r="AJ41" i="51"/>
  <c r="AK41" i="51"/>
  <c r="AL41" i="51"/>
  <c r="AE42" i="51"/>
  <c r="AF42" i="51"/>
  <c r="AG42" i="51"/>
  <c r="AH42" i="51"/>
  <c r="AI42" i="51"/>
  <c r="AJ42" i="51"/>
  <c r="AK42" i="51"/>
  <c r="AL42" i="51"/>
  <c r="AE43" i="51"/>
  <c r="AF43" i="51"/>
  <c r="AG43" i="51"/>
  <c r="AH43" i="51"/>
  <c r="AI43" i="51"/>
  <c r="AJ43" i="51"/>
  <c r="AK43" i="51"/>
  <c r="AL43" i="51"/>
  <c r="AD41" i="51"/>
  <c r="AD43" i="51" l="1"/>
  <c r="Z43" i="51" s="1"/>
  <c r="N41" i="117" s="1"/>
  <c r="AD42" i="51"/>
  <c r="Z42" i="51" s="1"/>
  <c r="N40" i="117" s="1"/>
  <c r="AD40" i="51"/>
  <c r="Z40" i="51" s="1"/>
  <c r="Z41" i="51"/>
  <c r="Y42" i="51"/>
  <c r="Y42" i="54" s="1"/>
  <c r="Y43" i="51"/>
  <c r="Y43" i="54" s="1"/>
  <c r="Z43" i="54"/>
  <c r="Z44" i="54"/>
  <c r="Y41" i="51"/>
  <c r="Y41" i="54" s="1"/>
  <c r="L39" i="52"/>
  <c r="L39" i="56" s="1"/>
  <c r="M43" i="56"/>
  <c r="H6" i="78"/>
  <c r="Z42" i="54" l="1"/>
  <c r="H6" i="86"/>
  <c r="Z40" i="54"/>
  <c r="N38" i="117"/>
  <c r="Z41" i="54"/>
  <c r="N39" i="117"/>
  <c r="Y40" i="51"/>
  <c r="Y40" i="54" s="1"/>
  <c r="M39" i="56"/>
  <c r="AM9" i="78" l="1"/>
  <c r="AM9" i="86" s="1"/>
  <c r="AL9" i="78"/>
  <c r="AL9" i="86" s="1"/>
  <c r="AM8" i="78"/>
  <c r="AM8" i="86" s="1"/>
  <c r="AL8" i="78"/>
  <c r="AL8" i="86" s="1"/>
  <c r="AL10" i="51" l="1"/>
  <c r="AK9" i="78"/>
  <c r="AK9" i="86" s="1"/>
  <c r="AJ9" i="78"/>
  <c r="AJ9" i="86" s="1"/>
  <c r="AI9" i="78"/>
  <c r="AI9" i="86" s="1"/>
  <c r="AH9" i="78"/>
  <c r="AH9" i="86" s="1"/>
  <c r="AG9" i="78"/>
  <c r="AG9" i="86" s="1"/>
  <c r="AF9" i="78"/>
  <c r="AF9" i="86" s="1"/>
  <c r="AE9" i="78"/>
  <c r="AE9" i="86" s="1"/>
  <c r="AD9" i="78"/>
  <c r="AD9" i="86" s="1"/>
  <c r="AC9" i="78"/>
  <c r="AC9" i="86" s="1"/>
  <c r="AB9" i="78"/>
  <c r="AB9" i="86" s="1"/>
  <c r="AA9" i="78"/>
  <c r="AA9" i="86" s="1"/>
  <c r="Z9" i="78"/>
  <c r="Z9" i="86" s="1"/>
  <c r="Y9" i="78"/>
  <c r="Y9" i="86" s="1"/>
  <c r="X9" i="78"/>
  <c r="X9" i="86" s="1"/>
  <c r="W9" i="78"/>
  <c r="W9" i="86" s="1"/>
  <c r="V9" i="78"/>
  <c r="V9" i="86" s="1"/>
  <c r="U9" i="78"/>
  <c r="U9" i="86" s="1"/>
  <c r="T9" i="78"/>
  <c r="T9" i="86" s="1"/>
  <c r="S9" i="78"/>
  <c r="S9" i="86" s="1"/>
  <c r="R9" i="78"/>
  <c r="R9" i="86" s="1"/>
  <c r="AK8" i="78"/>
  <c r="AK8" i="86" s="1"/>
  <c r="AJ8" i="78"/>
  <c r="AJ8" i="86" s="1"/>
  <c r="AI8" i="78"/>
  <c r="AI8" i="86" s="1"/>
  <c r="AH8" i="78"/>
  <c r="AH8" i="86" s="1"/>
  <c r="AG8" i="78"/>
  <c r="AG8" i="86" s="1"/>
  <c r="AF8" i="78"/>
  <c r="AF8" i="86" s="1"/>
  <c r="AE8" i="78"/>
  <c r="AE8" i="86" s="1"/>
  <c r="AD8" i="78"/>
  <c r="AD8" i="86" s="1"/>
  <c r="AC8" i="78"/>
  <c r="AC8" i="86" s="1"/>
  <c r="AB8" i="78"/>
  <c r="AB8" i="86" s="1"/>
  <c r="AA8" i="78"/>
  <c r="AA8" i="86" s="1"/>
  <c r="Z8" i="78"/>
  <c r="Z8" i="86" s="1"/>
  <c r="Y8" i="78"/>
  <c r="Y8" i="86" s="1"/>
  <c r="X8" i="78"/>
  <c r="X8" i="86" s="1"/>
  <c r="W8" i="78"/>
  <c r="W8" i="86" s="1"/>
  <c r="V8" i="78"/>
  <c r="V8" i="86" s="1"/>
  <c r="U8" i="78"/>
  <c r="U8" i="86" s="1"/>
  <c r="T8" i="78"/>
  <c r="T8" i="86" s="1"/>
  <c r="S8" i="78"/>
  <c r="S8" i="86" s="1"/>
  <c r="R8" i="78"/>
  <c r="R8" i="86" s="1"/>
  <c r="AF6" i="78"/>
  <c r="AF6" i="86" s="1"/>
  <c r="AE6" i="78"/>
  <c r="AE6" i="86" s="1"/>
  <c r="AD6" i="78"/>
  <c r="AD6" i="86" s="1"/>
  <c r="AC6" i="78"/>
  <c r="AC6" i="86" s="1"/>
  <c r="AB6" i="78"/>
  <c r="AB6" i="86" s="1"/>
  <c r="AA6" i="78"/>
  <c r="AA6" i="86" s="1"/>
  <c r="Z6" i="78"/>
  <c r="Z6" i="86" s="1"/>
  <c r="Y6" i="78"/>
  <c r="Y6" i="86" s="1"/>
  <c r="X6" i="78"/>
  <c r="X6" i="86" s="1"/>
  <c r="W6" i="78"/>
  <c r="W6" i="86" s="1"/>
  <c r="U6" i="78"/>
  <c r="U6" i="86" s="1"/>
  <c r="V6" i="78"/>
  <c r="V6" i="86" s="1"/>
  <c r="T6" i="78"/>
  <c r="T6" i="86" s="1"/>
  <c r="S6" i="78"/>
  <c r="S6" i="86" s="1"/>
  <c r="R6" i="78"/>
  <c r="R6" i="86" s="1"/>
  <c r="Q6" i="78"/>
  <c r="Q6" i="86" s="1"/>
  <c r="Q9" i="78"/>
  <c r="Q9" i="86" s="1"/>
  <c r="P9" i="78"/>
  <c r="P9" i="86" s="1"/>
  <c r="O9" i="78"/>
  <c r="O9" i="86" s="1"/>
  <c r="N9" i="78"/>
  <c r="N9" i="86" s="1"/>
  <c r="M9" i="78"/>
  <c r="M9" i="86" s="1"/>
  <c r="L9" i="78"/>
  <c r="L9" i="86" s="1"/>
  <c r="K9" i="78"/>
  <c r="K9" i="86" s="1"/>
  <c r="J9" i="78"/>
  <c r="J9" i="86" s="1"/>
  <c r="I9" i="78"/>
  <c r="I9" i="86" s="1"/>
  <c r="H9" i="78"/>
  <c r="H9" i="86" s="1"/>
  <c r="Q8" i="78"/>
  <c r="Q8" i="86" s="1"/>
  <c r="P8" i="78"/>
  <c r="P8" i="86" s="1"/>
  <c r="O8" i="78"/>
  <c r="O8" i="86" s="1"/>
  <c r="N8" i="78"/>
  <c r="N8" i="86" s="1"/>
  <c r="M8" i="78"/>
  <c r="M8" i="86" s="1"/>
  <c r="L8" i="78"/>
  <c r="L8" i="86" s="1"/>
  <c r="K8" i="78"/>
  <c r="K8" i="86" s="1"/>
  <c r="J8" i="78"/>
  <c r="J8" i="86" s="1"/>
  <c r="I8" i="78"/>
  <c r="I8" i="86" s="1"/>
  <c r="H8" i="86"/>
  <c r="P6" i="78"/>
  <c r="P6" i="86" s="1"/>
  <c r="O6" i="78"/>
  <c r="O6" i="86" s="1"/>
  <c r="N6" i="78"/>
  <c r="N6" i="86" s="1"/>
  <c r="M6" i="78"/>
  <c r="M6" i="86" s="1"/>
  <c r="L6" i="78"/>
  <c r="L6" i="86" s="1"/>
  <c r="K6" i="78"/>
  <c r="K6" i="86" s="1"/>
  <c r="J6" i="78"/>
  <c r="J6" i="86" s="1"/>
  <c r="I6" i="78"/>
  <c r="I6" i="86" l="1"/>
  <c r="AV8" i="78"/>
  <c r="AW44" i="78" s="1"/>
  <c r="AW44" i="86" s="1"/>
  <c r="R41" i="52"/>
  <c r="S41" i="52"/>
  <c r="T41" i="52"/>
  <c r="G10" i="56" l="1"/>
  <c r="H10" i="56"/>
  <c r="I10" i="56"/>
  <c r="J10" i="56"/>
  <c r="K10" i="56"/>
  <c r="G11" i="56"/>
  <c r="H11" i="56"/>
  <c r="I11" i="56"/>
  <c r="J11" i="56"/>
  <c r="K11" i="56"/>
  <c r="G12" i="56"/>
  <c r="H12" i="56"/>
  <c r="I12" i="56"/>
  <c r="J12" i="56"/>
  <c r="K12" i="56"/>
  <c r="G13" i="56"/>
  <c r="H13" i="56"/>
  <c r="I13" i="56"/>
  <c r="J13" i="56"/>
  <c r="K13" i="56"/>
  <c r="G14" i="56"/>
  <c r="H14" i="56"/>
  <c r="I14" i="56"/>
  <c r="J14" i="56"/>
  <c r="K14" i="56"/>
  <c r="G15" i="56"/>
  <c r="H15" i="56"/>
  <c r="I15" i="56"/>
  <c r="J15" i="56"/>
  <c r="K15" i="56"/>
  <c r="G16" i="56"/>
  <c r="H16" i="56"/>
  <c r="I16" i="56"/>
  <c r="J16" i="56"/>
  <c r="K16" i="56"/>
  <c r="G17" i="56"/>
  <c r="H17" i="56"/>
  <c r="I17" i="56"/>
  <c r="J17" i="56"/>
  <c r="K17" i="56"/>
  <c r="G18" i="56"/>
  <c r="H18" i="56"/>
  <c r="I18" i="56"/>
  <c r="J18" i="56"/>
  <c r="K18" i="56"/>
  <c r="G19" i="56"/>
  <c r="H19" i="56"/>
  <c r="I19" i="56"/>
  <c r="J19" i="56"/>
  <c r="K19" i="56"/>
  <c r="G20" i="56"/>
  <c r="H20" i="56"/>
  <c r="I20" i="56"/>
  <c r="J20" i="56"/>
  <c r="K20" i="56"/>
  <c r="G21" i="56"/>
  <c r="H21" i="56"/>
  <c r="I21" i="56"/>
  <c r="J21" i="56"/>
  <c r="K21" i="56"/>
  <c r="G22" i="56"/>
  <c r="H22" i="56"/>
  <c r="I22" i="56"/>
  <c r="J22" i="56"/>
  <c r="K22" i="56"/>
  <c r="G23" i="56"/>
  <c r="H23" i="56"/>
  <c r="I23" i="56"/>
  <c r="J23" i="56"/>
  <c r="K23" i="56"/>
  <c r="G24" i="56"/>
  <c r="H24" i="56"/>
  <c r="I24" i="56"/>
  <c r="J24" i="56"/>
  <c r="K24" i="56"/>
  <c r="G25" i="56"/>
  <c r="H25" i="56"/>
  <c r="I25" i="56"/>
  <c r="J25" i="56"/>
  <c r="K25" i="56"/>
  <c r="G26" i="56"/>
  <c r="H26" i="56"/>
  <c r="I26" i="56"/>
  <c r="J26" i="56"/>
  <c r="K26" i="56"/>
  <c r="G27" i="56"/>
  <c r="H27" i="56"/>
  <c r="I27" i="56"/>
  <c r="J27" i="56"/>
  <c r="K27" i="56"/>
  <c r="G28" i="56"/>
  <c r="H28" i="56"/>
  <c r="I28" i="56"/>
  <c r="J28" i="56"/>
  <c r="K28" i="56"/>
  <c r="G29" i="56"/>
  <c r="H29" i="56"/>
  <c r="I29" i="56"/>
  <c r="J29" i="56"/>
  <c r="K29" i="56"/>
  <c r="G30" i="56"/>
  <c r="H30" i="56"/>
  <c r="I30" i="56"/>
  <c r="J30" i="56"/>
  <c r="K30" i="56"/>
  <c r="G31" i="56"/>
  <c r="H31" i="56"/>
  <c r="I31" i="56"/>
  <c r="J31" i="56"/>
  <c r="K31" i="56"/>
  <c r="G32" i="56"/>
  <c r="H32" i="56"/>
  <c r="I32" i="56"/>
  <c r="J32" i="56"/>
  <c r="K32" i="56"/>
  <c r="G33" i="56"/>
  <c r="H33" i="56"/>
  <c r="I33" i="56"/>
  <c r="J33" i="56"/>
  <c r="K33" i="56"/>
  <c r="G34" i="56"/>
  <c r="H34" i="56"/>
  <c r="I34" i="56"/>
  <c r="J34" i="56"/>
  <c r="K34" i="56"/>
  <c r="G35" i="56"/>
  <c r="H35" i="56"/>
  <c r="I35" i="56"/>
  <c r="J35" i="56"/>
  <c r="K35" i="56"/>
  <c r="G36" i="56"/>
  <c r="H36" i="56"/>
  <c r="I36" i="56"/>
  <c r="J36" i="56"/>
  <c r="K36" i="56"/>
  <c r="G37" i="56"/>
  <c r="H37" i="56"/>
  <c r="I37" i="56"/>
  <c r="J37" i="56"/>
  <c r="K37" i="56"/>
  <c r="H9" i="56"/>
  <c r="I9" i="56"/>
  <c r="J9" i="56"/>
  <c r="K9" i="56"/>
  <c r="G9" i="56"/>
  <c r="G11" i="54"/>
  <c r="H11" i="54"/>
  <c r="I11" i="54"/>
  <c r="J11" i="54"/>
  <c r="K11" i="54"/>
  <c r="L11" i="54"/>
  <c r="M11" i="54"/>
  <c r="N11" i="54"/>
  <c r="O11" i="54"/>
  <c r="P11" i="54"/>
  <c r="Q11" i="54"/>
  <c r="R11" i="54"/>
  <c r="S11" i="54"/>
  <c r="T11" i="54"/>
  <c r="U11" i="54"/>
  <c r="V11" i="54"/>
  <c r="W11" i="54"/>
  <c r="X11" i="54"/>
  <c r="G12" i="54"/>
  <c r="H12" i="54"/>
  <c r="I12" i="54"/>
  <c r="J12" i="54"/>
  <c r="K12" i="54"/>
  <c r="L12" i="54"/>
  <c r="M12" i="54"/>
  <c r="N12" i="54"/>
  <c r="O12" i="54"/>
  <c r="P12" i="54"/>
  <c r="Q12" i="54"/>
  <c r="R12" i="54"/>
  <c r="S12" i="54"/>
  <c r="T12" i="54"/>
  <c r="U12" i="54"/>
  <c r="V12" i="54"/>
  <c r="W12" i="54"/>
  <c r="X12" i="54"/>
  <c r="G13" i="54"/>
  <c r="H13" i="54"/>
  <c r="I13" i="54"/>
  <c r="J13" i="54"/>
  <c r="K13" i="54"/>
  <c r="L13" i="54"/>
  <c r="M13" i="54"/>
  <c r="N13" i="54"/>
  <c r="O13" i="54"/>
  <c r="P13" i="54"/>
  <c r="Q13" i="54"/>
  <c r="R13" i="54"/>
  <c r="S13" i="54"/>
  <c r="T13" i="54"/>
  <c r="U13" i="54"/>
  <c r="V13" i="54"/>
  <c r="W13" i="54"/>
  <c r="X13" i="54"/>
  <c r="G14" i="54"/>
  <c r="H14" i="54"/>
  <c r="I14" i="54"/>
  <c r="J14" i="54"/>
  <c r="K14" i="54"/>
  <c r="L14" i="54"/>
  <c r="M14" i="54"/>
  <c r="N14" i="54"/>
  <c r="O14" i="54"/>
  <c r="P14" i="54"/>
  <c r="Q14" i="54"/>
  <c r="R14" i="54"/>
  <c r="S14" i="54"/>
  <c r="T14" i="54"/>
  <c r="U14" i="54"/>
  <c r="V14" i="54"/>
  <c r="W14" i="54"/>
  <c r="X14" i="54"/>
  <c r="G15" i="54"/>
  <c r="H15" i="54"/>
  <c r="I15" i="54"/>
  <c r="J15" i="54"/>
  <c r="K15" i="54"/>
  <c r="L15" i="54"/>
  <c r="M15" i="54"/>
  <c r="N15" i="54"/>
  <c r="O15" i="54"/>
  <c r="P15" i="54"/>
  <c r="Q15" i="54"/>
  <c r="R15" i="54"/>
  <c r="S15" i="54"/>
  <c r="T15" i="54"/>
  <c r="U15" i="54"/>
  <c r="V15" i="54"/>
  <c r="W15" i="54"/>
  <c r="X15" i="54"/>
  <c r="G16" i="54"/>
  <c r="H16" i="54"/>
  <c r="I16" i="54"/>
  <c r="J16" i="54"/>
  <c r="K16" i="54"/>
  <c r="L16" i="54"/>
  <c r="M16" i="54"/>
  <c r="N16" i="54"/>
  <c r="O16" i="54"/>
  <c r="P16" i="54"/>
  <c r="Q16" i="54"/>
  <c r="R16" i="54"/>
  <c r="S16" i="54"/>
  <c r="T16" i="54"/>
  <c r="U16" i="54"/>
  <c r="V16" i="54"/>
  <c r="W16" i="54"/>
  <c r="X16" i="54"/>
  <c r="G17" i="54"/>
  <c r="H17" i="54"/>
  <c r="I17" i="54"/>
  <c r="J17" i="54"/>
  <c r="K17" i="54"/>
  <c r="L17" i="54"/>
  <c r="M17" i="54"/>
  <c r="N17" i="54"/>
  <c r="O17" i="54"/>
  <c r="P17" i="54"/>
  <c r="Q17" i="54"/>
  <c r="R17" i="54"/>
  <c r="S17" i="54"/>
  <c r="T17" i="54"/>
  <c r="U17" i="54"/>
  <c r="V17" i="54"/>
  <c r="W17" i="54"/>
  <c r="X17" i="54"/>
  <c r="G18" i="54"/>
  <c r="H18" i="54"/>
  <c r="I18" i="54"/>
  <c r="J18" i="54"/>
  <c r="K18" i="54"/>
  <c r="L18" i="54"/>
  <c r="M18" i="54"/>
  <c r="N18" i="54"/>
  <c r="O18" i="54"/>
  <c r="P18" i="54"/>
  <c r="Q18" i="54"/>
  <c r="R18" i="54"/>
  <c r="S18" i="54"/>
  <c r="T18" i="54"/>
  <c r="U18" i="54"/>
  <c r="V18" i="54"/>
  <c r="W18" i="54"/>
  <c r="X18" i="54"/>
  <c r="G19" i="54"/>
  <c r="H19" i="54"/>
  <c r="I19" i="54"/>
  <c r="J19" i="54"/>
  <c r="K19" i="54"/>
  <c r="L19" i="54"/>
  <c r="M19" i="54"/>
  <c r="N19" i="54"/>
  <c r="O19" i="54"/>
  <c r="P19" i="54"/>
  <c r="Q19" i="54"/>
  <c r="R19" i="54"/>
  <c r="S19" i="54"/>
  <c r="T19" i="54"/>
  <c r="U19" i="54"/>
  <c r="V19" i="54"/>
  <c r="W19" i="54"/>
  <c r="X19" i="54"/>
  <c r="G20" i="54"/>
  <c r="H20" i="54"/>
  <c r="I20" i="54"/>
  <c r="J20" i="54"/>
  <c r="K20" i="54"/>
  <c r="L20" i="54"/>
  <c r="M20" i="54"/>
  <c r="N20" i="54"/>
  <c r="O20" i="54"/>
  <c r="P20" i="54"/>
  <c r="Q20" i="54"/>
  <c r="R20" i="54"/>
  <c r="S20" i="54"/>
  <c r="T20" i="54"/>
  <c r="U20" i="54"/>
  <c r="V20" i="54"/>
  <c r="W20" i="54"/>
  <c r="X20" i="54"/>
  <c r="G21" i="54"/>
  <c r="H21" i="54"/>
  <c r="I21" i="54"/>
  <c r="J21" i="54"/>
  <c r="K21" i="54"/>
  <c r="L21" i="54"/>
  <c r="M21" i="54"/>
  <c r="N21" i="54"/>
  <c r="O21" i="54"/>
  <c r="P21" i="54"/>
  <c r="Q21" i="54"/>
  <c r="R21" i="54"/>
  <c r="S21" i="54"/>
  <c r="T21" i="54"/>
  <c r="U21" i="54"/>
  <c r="V21" i="54"/>
  <c r="W21" i="54"/>
  <c r="X21" i="54"/>
  <c r="G22" i="54"/>
  <c r="H22" i="54"/>
  <c r="I22" i="54"/>
  <c r="J22" i="54"/>
  <c r="K22" i="54"/>
  <c r="L22" i="54"/>
  <c r="M22" i="54"/>
  <c r="N22" i="54"/>
  <c r="O22" i="54"/>
  <c r="P22" i="54"/>
  <c r="Q22" i="54"/>
  <c r="R22" i="54"/>
  <c r="S22" i="54"/>
  <c r="T22" i="54"/>
  <c r="U22" i="54"/>
  <c r="V22" i="54"/>
  <c r="W22" i="54"/>
  <c r="X22" i="54"/>
  <c r="G23" i="54"/>
  <c r="H23" i="54"/>
  <c r="I23" i="54"/>
  <c r="J23" i="54"/>
  <c r="K23" i="54"/>
  <c r="L23" i="54"/>
  <c r="M23" i="54"/>
  <c r="N23" i="54"/>
  <c r="O23" i="54"/>
  <c r="P23" i="54"/>
  <c r="Q23" i="54"/>
  <c r="R23" i="54"/>
  <c r="S23" i="54"/>
  <c r="T23" i="54"/>
  <c r="U23" i="54"/>
  <c r="V23" i="54"/>
  <c r="W23" i="54"/>
  <c r="X23" i="54"/>
  <c r="G24" i="54"/>
  <c r="H24" i="54"/>
  <c r="I24" i="54"/>
  <c r="J24" i="54"/>
  <c r="K24" i="54"/>
  <c r="L24" i="54"/>
  <c r="M24" i="54"/>
  <c r="N24" i="54"/>
  <c r="O24" i="54"/>
  <c r="P24" i="54"/>
  <c r="Q24" i="54"/>
  <c r="R24" i="54"/>
  <c r="S24" i="54"/>
  <c r="T24" i="54"/>
  <c r="U24" i="54"/>
  <c r="V24" i="54"/>
  <c r="W24" i="54"/>
  <c r="X24" i="54"/>
  <c r="G25" i="54"/>
  <c r="H25" i="54"/>
  <c r="I25" i="54"/>
  <c r="J25" i="54"/>
  <c r="K25" i="54"/>
  <c r="L25" i="54"/>
  <c r="M25" i="54"/>
  <c r="N25" i="54"/>
  <c r="O25" i="54"/>
  <c r="P25" i="54"/>
  <c r="Q25" i="54"/>
  <c r="R25" i="54"/>
  <c r="S25" i="54"/>
  <c r="T25" i="54"/>
  <c r="U25" i="54"/>
  <c r="V25" i="54"/>
  <c r="W25" i="54"/>
  <c r="X25" i="54"/>
  <c r="G26" i="54"/>
  <c r="H26" i="54"/>
  <c r="I26" i="54"/>
  <c r="J26" i="54"/>
  <c r="K26" i="54"/>
  <c r="L26" i="54"/>
  <c r="M26" i="54"/>
  <c r="N26" i="54"/>
  <c r="O26" i="54"/>
  <c r="P26" i="54"/>
  <c r="Q26" i="54"/>
  <c r="R26" i="54"/>
  <c r="S26" i="54"/>
  <c r="T26" i="54"/>
  <c r="U26" i="54"/>
  <c r="V26" i="54"/>
  <c r="W26" i="54"/>
  <c r="X26" i="54"/>
  <c r="G27" i="54"/>
  <c r="H27" i="54"/>
  <c r="I27" i="54"/>
  <c r="J27" i="54"/>
  <c r="K27" i="54"/>
  <c r="L27" i="54"/>
  <c r="M27" i="54"/>
  <c r="N27" i="54"/>
  <c r="O27" i="54"/>
  <c r="P27" i="54"/>
  <c r="Q27" i="54"/>
  <c r="R27" i="54"/>
  <c r="S27" i="54"/>
  <c r="T27" i="54"/>
  <c r="U27" i="54"/>
  <c r="V27" i="54"/>
  <c r="W27" i="54"/>
  <c r="X27" i="54"/>
  <c r="G28" i="54"/>
  <c r="H28" i="54"/>
  <c r="I28" i="54"/>
  <c r="J28" i="54"/>
  <c r="K28" i="54"/>
  <c r="L28" i="54"/>
  <c r="M28" i="54"/>
  <c r="N28" i="54"/>
  <c r="O28" i="54"/>
  <c r="P28" i="54"/>
  <c r="Q28" i="54"/>
  <c r="R28" i="54"/>
  <c r="S28" i="54"/>
  <c r="T28" i="54"/>
  <c r="U28" i="54"/>
  <c r="V28" i="54"/>
  <c r="W28" i="54"/>
  <c r="X28" i="54"/>
  <c r="G29" i="54"/>
  <c r="H29" i="54"/>
  <c r="I29" i="54"/>
  <c r="J29" i="54"/>
  <c r="K29" i="54"/>
  <c r="L29" i="54"/>
  <c r="M29" i="54"/>
  <c r="N29" i="54"/>
  <c r="O29" i="54"/>
  <c r="P29" i="54"/>
  <c r="Q29" i="54"/>
  <c r="R29" i="54"/>
  <c r="S29" i="54"/>
  <c r="T29" i="54"/>
  <c r="U29" i="54"/>
  <c r="V29" i="54"/>
  <c r="W29" i="54"/>
  <c r="X29" i="54"/>
  <c r="G30" i="54"/>
  <c r="H30" i="54"/>
  <c r="I30" i="54"/>
  <c r="J30" i="54"/>
  <c r="K30" i="54"/>
  <c r="L30" i="54"/>
  <c r="M30" i="54"/>
  <c r="N30" i="54"/>
  <c r="O30" i="54"/>
  <c r="P30" i="54"/>
  <c r="Q30" i="54"/>
  <c r="R30" i="54"/>
  <c r="S30" i="54"/>
  <c r="T30" i="54"/>
  <c r="U30" i="54"/>
  <c r="V30" i="54"/>
  <c r="W30" i="54"/>
  <c r="X30" i="54"/>
  <c r="G31" i="54"/>
  <c r="H31" i="54"/>
  <c r="I31" i="54"/>
  <c r="J31" i="54"/>
  <c r="K31" i="54"/>
  <c r="L31" i="54"/>
  <c r="M31" i="54"/>
  <c r="N31" i="54"/>
  <c r="O31" i="54"/>
  <c r="P31" i="54"/>
  <c r="Q31" i="54"/>
  <c r="R31" i="54"/>
  <c r="S31" i="54"/>
  <c r="T31" i="54"/>
  <c r="U31" i="54"/>
  <c r="V31" i="54"/>
  <c r="W31" i="54"/>
  <c r="X31" i="54"/>
  <c r="G32" i="54"/>
  <c r="H32" i="54"/>
  <c r="I32" i="54"/>
  <c r="J32" i="54"/>
  <c r="K32" i="54"/>
  <c r="L32" i="54"/>
  <c r="M32" i="54"/>
  <c r="N32" i="54"/>
  <c r="O32" i="54"/>
  <c r="P32" i="54"/>
  <c r="Q32" i="54"/>
  <c r="R32" i="54"/>
  <c r="S32" i="54"/>
  <c r="T32" i="54"/>
  <c r="U32" i="54"/>
  <c r="V32" i="54"/>
  <c r="W32" i="54"/>
  <c r="X32" i="54"/>
  <c r="G33" i="54"/>
  <c r="H33" i="54"/>
  <c r="I33" i="54"/>
  <c r="J33" i="54"/>
  <c r="K33" i="54"/>
  <c r="L33" i="54"/>
  <c r="M33" i="54"/>
  <c r="N33" i="54"/>
  <c r="O33" i="54"/>
  <c r="P33" i="54"/>
  <c r="Q33" i="54"/>
  <c r="R33" i="54"/>
  <c r="S33" i="54"/>
  <c r="T33" i="54"/>
  <c r="U33" i="54"/>
  <c r="V33" i="54"/>
  <c r="W33" i="54"/>
  <c r="X33" i="54"/>
  <c r="G34" i="54"/>
  <c r="H34" i="54"/>
  <c r="I34" i="54"/>
  <c r="J34" i="54"/>
  <c r="K34" i="54"/>
  <c r="L34" i="54"/>
  <c r="M34" i="54"/>
  <c r="N34" i="54"/>
  <c r="O34" i="54"/>
  <c r="P34" i="54"/>
  <c r="Q34" i="54"/>
  <c r="R34" i="54"/>
  <c r="S34" i="54"/>
  <c r="T34" i="54"/>
  <c r="U34" i="54"/>
  <c r="V34" i="54"/>
  <c r="W34" i="54"/>
  <c r="X34" i="54"/>
  <c r="G35" i="54"/>
  <c r="H35" i="54"/>
  <c r="I35" i="54"/>
  <c r="J35" i="54"/>
  <c r="K35" i="54"/>
  <c r="L35" i="54"/>
  <c r="M35" i="54"/>
  <c r="N35" i="54"/>
  <c r="O35" i="54"/>
  <c r="P35" i="54"/>
  <c r="Q35" i="54"/>
  <c r="R35" i="54"/>
  <c r="S35" i="54"/>
  <c r="T35" i="54"/>
  <c r="U35" i="54"/>
  <c r="V35" i="54"/>
  <c r="W35" i="54"/>
  <c r="X35" i="54"/>
  <c r="G36" i="54"/>
  <c r="H36" i="54"/>
  <c r="I36" i="54"/>
  <c r="J36" i="54"/>
  <c r="K36" i="54"/>
  <c r="L36" i="54"/>
  <c r="M36" i="54"/>
  <c r="N36" i="54"/>
  <c r="O36" i="54"/>
  <c r="P36" i="54"/>
  <c r="Q36" i="54"/>
  <c r="R36" i="54"/>
  <c r="S36" i="54"/>
  <c r="T36" i="54"/>
  <c r="U36" i="54"/>
  <c r="V36" i="54"/>
  <c r="W36" i="54"/>
  <c r="X36" i="54"/>
  <c r="G37" i="54"/>
  <c r="H37" i="54"/>
  <c r="I37" i="54"/>
  <c r="J37" i="54"/>
  <c r="K37" i="54"/>
  <c r="L37" i="54"/>
  <c r="M37" i="54"/>
  <c r="N37" i="54"/>
  <c r="O37" i="54"/>
  <c r="P37" i="54"/>
  <c r="Q37" i="54"/>
  <c r="R37" i="54"/>
  <c r="S37" i="54"/>
  <c r="T37" i="54"/>
  <c r="U37" i="54"/>
  <c r="V37" i="54"/>
  <c r="W37" i="54"/>
  <c r="X37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H10" i="54"/>
  <c r="I10" i="54"/>
  <c r="J10" i="54"/>
  <c r="K10" i="54"/>
  <c r="L10" i="54"/>
  <c r="M10" i="54"/>
  <c r="N10" i="54"/>
  <c r="O10" i="54"/>
  <c r="P10" i="54"/>
  <c r="Q10" i="54"/>
  <c r="R10" i="54"/>
  <c r="S10" i="54"/>
  <c r="T10" i="54"/>
  <c r="U10" i="54"/>
  <c r="V10" i="54"/>
  <c r="W10" i="54"/>
  <c r="X10" i="54"/>
  <c r="G10" i="54"/>
  <c r="R10" i="52" l="1"/>
  <c r="S10" i="52"/>
  <c r="T10" i="52"/>
  <c r="R11" i="52"/>
  <c r="S11" i="52"/>
  <c r="T11" i="52"/>
  <c r="R12" i="52"/>
  <c r="S12" i="52"/>
  <c r="T12" i="52"/>
  <c r="R13" i="52"/>
  <c r="S13" i="52"/>
  <c r="T13" i="52"/>
  <c r="R14" i="52"/>
  <c r="S14" i="52"/>
  <c r="T14" i="52"/>
  <c r="R15" i="52"/>
  <c r="S15" i="52"/>
  <c r="T15" i="52"/>
  <c r="R16" i="52"/>
  <c r="S16" i="52"/>
  <c r="T16" i="52"/>
  <c r="R17" i="52"/>
  <c r="S17" i="52"/>
  <c r="T17" i="52"/>
  <c r="R18" i="52"/>
  <c r="S18" i="52"/>
  <c r="T18" i="52"/>
  <c r="R19" i="52"/>
  <c r="S19" i="52"/>
  <c r="T19" i="52"/>
  <c r="R20" i="52"/>
  <c r="S20" i="52"/>
  <c r="T20" i="52"/>
  <c r="R21" i="52"/>
  <c r="S21" i="52"/>
  <c r="T21" i="52"/>
  <c r="R22" i="52"/>
  <c r="S22" i="52"/>
  <c r="T22" i="52"/>
  <c r="R23" i="52"/>
  <c r="S23" i="52"/>
  <c r="T23" i="52"/>
  <c r="R24" i="52"/>
  <c r="S24" i="52"/>
  <c r="T24" i="52"/>
  <c r="R25" i="52"/>
  <c r="S25" i="52"/>
  <c r="T25" i="52"/>
  <c r="R26" i="52"/>
  <c r="S26" i="52"/>
  <c r="T26" i="52"/>
  <c r="R27" i="52"/>
  <c r="S27" i="52"/>
  <c r="T27" i="52"/>
  <c r="R28" i="52"/>
  <c r="S28" i="52"/>
  <c r="T28" i="52"/>
  <c r="R29" i="52"/>
  <c r="S29" i="52"/>
  <c r="T29" i="52"/>
  <c r="R30" i="52"/>
  <c r="S30" i="52"/>
  <c r="T30" i="52"/>
  <c r="R31" i="52"/>
  <c r="S31" i="52"/>
  <c r="T31" i="52"/>
  <c r="R32" i="52"/>
  <c r="S32" i="52"/>
  <c r="T32" i="52"/>
  <c r="R33" i="52"/>
  <c r="S33" i="52"/>
  <c r="T33" i="52"/>
  <c r="R34" i="52"/>
  <c r="S34" i="52"/>
  <c r="T34" i="52"/>
  <c r="R35" i="52"/>
  <c r="S35" i="52"/>
  <c r="T35" i="52"/>
  <c r="R36" i="52"/>
  <c r="S36" i="52"/>
  <c r="T36" i="52"/>
  <c r="R37" i="52"/>
  <c r="S37" i="52"/>
  <c r="T37" i="52"/>
  <c r="R38" i="52"/>
  <c r="S38" i="52"/>
  <c r="T38" i="52"/>
  <c r="R40" i="52"/>
  <c r="S40" i="52"/>
  <c r="T40" i="52"/>
  <c r="R42" i="52"/>
  <c r="S42" i="52"/>
  <c r="T42" i="52"/>
  <c r="T9" i="52"/>
  <c r="S9" i="52"/>
  <c r="R9" i="52"/>
  <c r="AG11" i="51"/>
  <c r="AG12" i="51"/>
  <c r="AG13" i="51"/>
  <c r="AG14" i="51"/>
  <c r="AG15" i="51"/>
  <c r="AG16" i="51"/>
  <c r="AG17" i="51"/>
  <c r="AG18" i="51"/>
  <c r="AG19" i="51"/>
  <c r="AG20" i="51"/>
  <c r="AG21" i="51"/>
  <c r="AG22" i="51"/>
  <c r="AG23" i="51"/>
  <c r="AG24" i="51"/>
  <c r="AG25" i="51"/>
  <c r="AG26" i="51"/>
  <c r="AG27" i="51"/>
  <c r="AG28" i="51"/>
  <c r="AG29" i="51"/>
  <c r="AG30" i="51"/>
  <c r="AG31" i="51"/>
  <c r="AG32" i="51"/>
  <c r="AG33" i="51"/>
  <c r="AG34" i="51"/>
  <c r="AG35" i="51"/>
  <c r="AG36" i="51"/>
  <c r="AG37" i="51"/>
  <c r="AG38" i="51"/>
  <c r="AG10" i="51"/>
  <c r="AE11" i="51"/>
  <c r="AF11" i="51"/>
  <c r="AH11" i="51"/>
  <c r="AI11" i="51"/>
  <c r="AJ11" i="51"/>
  <c r="AK11" i="51"/>
  <c r="AL11" i="51"/>
  <c r="AE12" i="51"/>
  <c r="AF12" i="51"/>
  <c r="AH12" i="51"/>
  <c r="AI12" i="51"/>
  <c r="AJ12" i="51"/>
  <c r="AK12" i="51"/>
  <c r="AL12" i="51"/>
  <c r="AE13" i="51"/>
  <c r="AF13" i="51"/>
  <c r="AH13" i="51"/>
  <c r="AI13" i="51"/>
  <c r="AJ13" i="51"/>
  <c r="AK13" i="51"/>
  <c r="AL13" i="51"/>
  <c r="AE14" i="51"/>
  <c r="AF14" i="51"/>
  <c r="AH14" i="51"/>
  <c r="AI14" i="51"/>
  <c r="AJ14" i="51"/>
  <c r="AK14" i="51"/>
  <c r="AL14" i="51"/>
  <c r="AE15" i="51"/>
  <c r="AF15" i="51"/>
  <c r="AH15" i="51"/>
  <c r="AI15" i="51"/>
  <c r="AJ15" i="51"/>
  <c r="AK15" i="51"/>
  <c r="AL15" i="51"/>
  <c r="AE16" i="51"/>
  <c r="AF16" i="51"/>
  <c r="AH16" i="51"/>
  <c r="AI16" i="51"/>
  <c r="AJ16" i="51"/>
  <c r="AK16" i="51"/>
  <c r="AL16" i="51"/>
  <c r="AE17" i="51"/>
  <c r="AF17" i="51"/>
  <c r="AH17" i="51"/>
  <c r="AI17" i="51"/>
  <c r="AJ17" i="51"/>
  <c r="AK17" i="51"/>
  <c r="AL17" i="51"/>
  <c r="AE18" i="51"/>
  <c r="AF18" i="51"/>
  <c r="AH18" i="51"/>
  <c r="AI18" i="51"/>
  <c r="AJ18" i="51"/>
  <c r="AK18" i="51"/>
  <c r="AL18" i="51"/>
  <c r="AE19" i="51"/>
  <c r="AF19" i="51"/>
  <c r="AH19" i="51"/>
  <c r="AI19" i="51"/>
  <c r="AJ19" i="51"/>
  <c r="AK19" i="51"/>
  <c r="AL19" i="51"/>
  <c r="AE20" i="51"/>
  <c r="AF20" i="51"/>
  <c r="AH20" i="51"/>
  <c r="AI20" i="51"/>
  <c r="AJ20" i="51"/>
  <c r="AK20" i="51"/>
  <c r="AL20" i="51"/>
  <c r="AE21" i="51"/>
  <c r="AF21" i="51"/>
  <c r="AH21" i="51"/>
  <c r="AI21" i="51"/>
  <c r="AJ21" i="51"/>
  <c r="AK21" i="51"/>
  <c r="AL21" i="51"/>
  <c r="AE22" i="51"/>
  <c r="AF22" i="51"/>
  <c r="AH22" i="51"/>
  <c r="AI22" i="51"/>
  <c r="AJ22" i="51"/>
  <c r="AK22" i="51"/>
  <c r="AL22" i="51"/>
  <c r="AE23" i="51"/>
  <c r="AF23" i="51"/>
  <c r="AH23" i="51"/>
  <c r="AI23" i="51"/>
  <c r="AJ23" i="51"/>
  <c r="AK23" i="51"/>
  <c r="AL23" i="51"/>
  <c r="AE24" i="51"/>
  <c r="AF24" i="51"/>
  <c r="AH24" i="51"/>
  <c r="AI24" i="51"/>
  <c r="AJ24" i="51"/>
  <c r="AK24" i="51"/>
  <c r="AL24" i="51"/>
  <c r="AE25" i="51"/>
  <c r="AF25" i="51"/>
  <c r="AH25" i="51"/>
  <c r="AI25" i="51"/>
  <c r="AJ25" i="51"/>
  <c r="AK25" i="51"/>
  <c r="AL25" i="51"/>
  <c r="AE26" i="51"/>
  <c r="AF26" i="51"/>
  <c r="AH26" i="51"/>
  <c r="AI26" i="51"/>
  <c r="AJ26" i="51"/>
  <c r="AK26" i="51"/>
  <c r="AL26" i="51"/>
  <c r="AE27" i="51"/>
  <c r="AF27" i="51"/>
  <c r="AH27" i="51"/>
  <c r="AI27" i="51"/>
  <c r="AJ27" i="51"/>
  <c r="AK27" i="51"/>
  <c r="AL27" i="51"/>
  <c r="AE28" i="51"/>
  <c r="AF28" i="51"/>
  <c r="AH28" i="51"/>
  <c r="AI28" i="51"/>
  <c r="AJ28" i="51"/>
  <c r="AK28" i="51"/>
  <c r="AL28" i="51"/>
  <c r="AE29" i="51"/>
  <c r="AF29" i="51"/>
  <c r="AH29" i="51"/>
  <c r="AI29" i="51"/>
  <c r="AJ29" i="51"/>
  <c r="AK29" i="51"/>
  <c r="AL29" i="51"/>
  <c r="AE30" i="51"/>
  <c r="AF30" i="51"/>
  <c r="AH30" i="51"/>
  <c r="AI30" i="51"/>
  <c r="AJ30" i="51"/>
  <c r="AK30" i="51"/>
  <c r="AL30" i="51"/>
  <c r="AE31" i="51"/>
  <c r="AF31" i="51"/>
  <c r="AH31" i="51"/>
  <c r="AI31" i="51"/>
  <c r="AJ31" i="51"/>
  <c r="AK31" i="51"/>
  <c r="AL31" i="51"/>
  <c r="AE32" i="51"/>
  <c r="AF32" i="51"/>
  <c r="AH32" i="51"/>
  <c r="AI32" i="51"/>
  <c r="AJ32" i="51"/>
  <c r="AK32" i="51"/>
  <c r="AL32" i="51"/>
  <c r="AE33" i="51"/>
  <c r="AF33" i="51"/>
  <c r="AH33" i="51"/>
  <c r="AI33" i="51"/>
  <c r="AJ33" i="51"/>
  <c r="AK33" i="51"/>
  <c r="AL33" i="51"/>
  <c r="AE34" i="51"/>
  <c r="AF34" i="51"/>
  <c r="AH34" i="51"/>
  <c r="AI34" i="51"/>
  <c r="AJ34" i="51"/>
  <c r="AK34" i="51"/>
  <c r="AL34" i="51"/>
  <c r="AE35" i="51"/>
  <c r="AF35" i="51"/>
  <c r="AH35" i="51"/>
  <c r="AI35" i="51"/>
  <c r="AJ35" i="51"/>
  <c r="AK35" i="51"/>
  <c r="AL35" i="51"/>
  <c r="AE36" i="51"/>
  <c r="AF36" i="51"/>
  <c r="AH36" i="51"/>
  <c r="AI36" i="51"/>
  <c r="AJ36" i="51"/>
  <c r="AK36" i="51"/>
  <c r="AL36" i="51"/>
  <c r="AE37" i="51"/>
  <c r="AF37" i="51"/>
  <c r="AH37" i="51"/>
  <c r="AI37" i="51"/>
  <c r="AJ37" i="51"/>
  <c r="AK37" i="51"/>
  <c r="AL37" i="51"/>
  <c r="AE38" i="51"/>
  <c r="AF38" i="51"/>
  <c r="AH38" i="51"/>
  <c r="AI38" i="51"/>
  <c r="AJ38" i="51"/>
  <c r="AK38" i="51"/>
  <c r="AL38" i="51"/>
  <c r="AF10" i="51"/>
  <c r="AK10" i="51"/>
  <c r="AJ10" i="51"/>
  <c r="AI10" i="51"/>
  <c r="AH10" i="51"/>
  <c r="AE10" i="51"/>
  <c r="AV39" i="86" l="1"/>
  <c r="AD39" i="51"/>
  <c r="Z39" i="51" s="1"/>
  <c r="N37" i="117" s="1"/>
  <c r="Q38" i="52"/>
  <c r="M38" i="52" s="1"/>
  <c r="O37" i="117" s="1"/>
  <c r="Q42" i="52"/>
  <c r="M42" i="52" s="1"/>
  <c r="O41" i="117" s="1"/>
  <c r="AV38" i="86"/>
  <c r="Q41" i="52"/>
  <c r="M41" i="52" s="1"/>
  <c r="O40" i="117" s="1"/>
  <c r="AV37" i="86"/>
  <c r="Q40" i="52"/>
  <c r="M40" i="52" s="1"/>
  <c r="O39" i="117" s="1"/>
  <c r="AV36" i="86"/>
  <c r="Q37" i="52"/>
  <c r="M37" i="52" s="1"/>
  <c r="O36" i="117" s="1"/>
  <c r="AD38" i="51"/>
  <c r="Z38" i="51" s="1"/>
  <c r="N36" i="117" s="1"/>
  <c r="AD37" i="51"/>
  <c r="Z37" i="51" s="1"/>
  <c r="N35" i="117" s="1"/>
  <c r="Q36" i="52"/>
  <c r="M36" i="52" s="1"/>
  <c r="O35" i="117" s="1"/>
  <c r="AD36" i="51"/>
  <c r="Z36" i="51" s="1"/>
  <c r="N34" i="117" s="1"/>
  <c r="Q35" i="52"/>
  <c r="M35" i="52" s="1"/>
  <c r="O34" i="117" s="1"/>
  <c r="Y38" i="51" l="1"/>
  <c r="Y36" i="51"/>
  <c r="Y36" i="54" s="1"/>
  <c r="Y37" i="51"/>
  <c r="Y39" i="51"/>
  <c r="Y39" i="54" s="1"/>
  <c r="L42" i="52"/>
  <c r="L42" i="56" s="1"/>
  <c r="L41" i="52"/>
  <c r="L41" i="56" s="1"/>
  <c r="L40" i="52"/>
  <c r="L40" i="56" s="1"/>
  <c r="L35" i="52"/>
  <c r="L35" i="56" s="1"/>
  <c r="L38" i="52"/>
  <c r="L38" i="56" s="1"/>
  <c r="L37" i="52"/>
  <c r="L37" i="56" s="1"/>
  <c r="L36" i="52"/>
  <c r="L36" i="56" s="1"/>
  <c r="Y37" i="54"/>
  <c r="Y38" i="54"/>
  <c r="Z39" i="54" l="1"/>
  <c r="M41" i="56"/>
  <c r="M38" i="56"/>
  <c r="M40" i="56"/>
  <c r="M42" i="56"/>
  <c r="Z36" i="54"/>
  <c r="Z37" i="54"/>
  <c r="Z38" i="54"/>
  <c r="M37" i="56"/>
  <c r="M35" i="56"/>
  <c r="M36" i="56"/>
  <c r="AV30" i="86" l="1"/>
  <c r="AV14" i="86"/>
  <c r="AV10" i="86"/>
  <c r="AV25" i="86"/>
  <c r="AV17" i="86"/>
  <c r="AV32" i="86"/>
  <c r="AV28" i="86"/>
  <c r="AV24" i="86"/>
  <c r="AV20" i="86"/>
  <c r="AV16" i="86"/>
  <c r="AV34" i="86"/>
  <c r="AV26" i="86"/>
  <c r="AV22" i="86"/>
  <c r="AV18" i="86"/>
  <c r="AV33" i="86"/>
  <c r="AV29" i="86"/>
  <c r="AV21" i="86"/>
  <c r="AV13" i="86"/>
  <c r="AV35" i="86"/>
  <c r="AV31" i="86"/>
  <c r="AV27" i="86"/>
  <c r="AV23" i="86"/>
  <c r="AV19" i="86"/>
  <c r="AV15" i="86"/>
  <c r="AV12" i="86"/>
  <c r="AV11" i="86"/>
  <c r="Q34" i="52"/>
  <c r="M34" i="52" s="1"/>
  <c r="O33" i="117" s="1"/>
  <c r="AD35" i="51"/>
  <c r="Z35" i="51" s="1"/>
  <c r="N33" i="117" s="1"/>
  <c r="Q30" i="52"/>
  <c r="M30" i="52" s="1"/>
  <c r="O29" i="117" s="1"/>
  <c r="AD31" i="51"/>
  <c r="Z31" i="51" s="1"/>
  <c r="N29" i="117" s="1"/>
  <c r="Q26" i="52"/>
  <c r="M26" i="52" s="1"/>
  <c r="O25" i="117" s="1"/>
  <c r="AD27" i="51"/>
  <c r="Z27" i="51" s="1"/>
  <c r="N25" i="117" s="1"/>
  <c r="Q22" i="52"/>
  <c r="M22" i="52" s="1"/>
  <c r="O21" i="117" s="1"/>
  <c r="AD23" i="51"/>
  <c r="Z23" i="51" s="1"/>
  <c r="N21" i="117" s="1"/>
  <c r="Q18" i="52"/>
  <c r="M18" i="52" s="1"/>
  <c r="O17" i="117" s="1"/>
  <c r="AD19" i="51"/>
  <c r="Z19" i="51" s="1"/>
  <c r="N17" i="117" s="1"/>
  <c r="Q14" i="52"/>
  <c r="M14" i="52" s="1"/>
  <c r="O13" i="117" s="1"/>
  <c r="AD15" i="51"/>
  <c r="Z15" i="51" s="1"/>
  <c r="N13" i="117" s="1"/>
  <c r="Q10" i="52"/>
  <c r="M10" i="52" s="1"/>
  <c r="O9" i="117" s="1"/>
  <c r="AD11" i="51"/>
  <c r="Z11" i="51" s="1"/>
  <c r="N9" i="117" s="1"/>
  <c r="Q33" i="52"/>
  <c r="M33" i="52" s="1"/>
  <c r="O32" i="117" s="1"/>
  <c r="AD34" i="51"/>
  <c r="Z34" i="51" s="1"/>
  <c r="N32" i="117" s="1"/>
  <c r="Q29" i="52"/>
  <c r="M29" i="52" s="1"/>
  <c r="O28" i="117" s="1"/>
  <c r="AD30" i="51"/>
  <c r="Z30" i="51" s="1"/>
  <c r="N28" i="117" s="1"/>
  <c r="Q25" i="52"/>
  <c r="M25" i="52" s="1"/>
  <c r="O24" i="117" s="1"/>
  <c r="AD26" i="51"/>
  <c r="Z26" i="51" s="1"/>
  <c r="N24" i="117" s="1"/>
  <c r="Q21" i="52"/>
  <c r="M21" i="52" s="1"/>
  <c r="O20" i="117" s="1"/>
  <c r="AD22" i="51"/>
  <c r="Z22" i="51" s="1"/>
  <c r="N20" i="117" s="1"/>
  <c r="Q17" i="52"/>
  <c r="M17" i="52" s="1"/>
  <c r="O16" i="117" s="1"/>
  <c r="AD18" i="51"/>
  <c r="Z18" i="51" s="1"/>
  <c r="N16" i="117" s="1"/>
  <c r="Q13" i="52"/>
  <c r="M13" i="52" s="1"/>
  <c r="O12" i="117" s="1"/>
  <c r="AD14" i="51"/>
  <c r="Z14" i="51" s="1"/>
  <c r="AD33" i="51"/>
  <c r="Z33" i="51" s="1"/>
  <c r="N31" i="117" s="1"/>
  <c r="Q32" i="52"/>
  <c r="M32" i="52" s="1"/>
  <c r="O31" i="117" s="1"/>
  <c r="AD29" i="51"/>
  <c r="Z29" i="51" s="1"/>
  <c r="N27" i="117" s="1"/>
  <c r="Q28" i="52"/>
  <c r="M28" i="52" s="1"/>
  <c r="O27" i="117" s="1"/>
  <c r="AD25" i="51"/>
  <c r="Z25" i="51" s="1"/>
  <c r="N23" i="117" s="1"/>
  <c r="Q24" i="52"/>
  <c r="M24" i="52" s="1"/>
  <c r="O23" i="117" s="1"/>
  <c r="AD21" i="51"/>
  <c r="Z21" i="51" s="1"/>
  <c r="N19" i="117" s="1"/>
  <c r="Q20" i="52"/>
  <c r="M20" i="52" s="1"/>
  <c r="O19" i="117" s="1"/>
  <c r="AD17" i="51"/>
  <c r="Z17" i="51" s="1"/>
  <c r="N15" i="117" s="1"/>
  <c r="Q16" i="52"/>
  <c r="M16" i="52" s="1"/>
  <c r="O15" i="117" s="1"/>
  <c r="AD13" i="51"/>
  <c r="Z13" i="51" s="1"/>
  <c r="N11" i="117" s="1"/>
  <c r="Q12" i="52"/>
  <c r="M12" i="52" s="1"/>
  <c r="AD32" i="51"/>
  <c r="Z32" i="51" s="1"/>
  <c r="N30" i="117" s="1"/>
  <c r="Q31" i="52"/>
  <c r="M31" i="52" s="1"/>
  <c r="O30" i="117" s="1"/>
  <c r="AD28" i="51"/>
  <c r="Z28" i="51" s="1"/>
  <c r="N26" i="117" s="1"/>
  <c r="Q27" i="52"/>
  <c r="M27" i="52" s="1"/>
  <c r="O26" i="117" s="1"/>
  <c r="AD24" i="51"/>
  <c r="Z24" i="51" s="1"/>
  <c r="N22" i="117" s="1"/>
  <c r="Q23" i="52"/>
  <c r="M23" i="52" s="1"/>
  <c r="O22" i="117" s="1"/>
  <c r="AD20" i="51"/>
  <c r="Z20" i="51" s="1"/>
  <c r="N18" i="117" s="1"/>
  <c r="Q19" i="52"/>
  <c r="M19" i="52" s="1"/>
  <c r="O18" i="117" s="1"/>
  <c r="AD16" i="51"/>
  <c r="Z16" i="51" s="1"/>
  <c r="N14" i="117" s="1"/>
  <c r="Q15" i="52"/>
  <c r="M15" i="52" s="1"/>
  <c r="O14" i="117" s="1"/>
  <c r="AD12" i="51"/>
  <c r="Z12" i="51" s="1"/>
  <c r="N10" i="117" s="1"/>
  <c r="Q11" i="52"/>
  <c r="M11" i="52" s="1"/>
  <c r="O10" i="117" s="1"/>
  <c r="N12" i="117" l="1"/>
  <c r="F11" i="91"/>
  <c r="I11" i="91"/>
  <c r="G11" i="91"/>
  <c r="H11" i="91"/>
  <c r="O11" i="117"/>
  <c r="G27" i="91"/>
  <c r="F27" i="91"/>
  <c r="H27" i="91"/>
  <c r="I27" i="91"/>
  <c r="Y14" i="51"/>
  <c r="Y19" i="51"/>
  <c r="Y19" i="54" s="1"/>
  <c r="Y20" i="51"/>
  <c r="Y20" i="54" s="1"/>
  <c r="Y28" i="51"/>
  <c r="Y28" i="54" s="1"/>
  <c r="Y13" i="51"/>
  <c r="Y13" i="54" s="1"/>
  <c r="Y21" i="51"/>
  <c r="Y21" i="54" s="1"/>
  <c r="Y29" i="51"/>
  <c r="Y22" i="51"/>
  <c r="Y22" i="54" s="1"/>
  <c r="Y35" i="51"/>
  <c r="Y18" i="51"/>
  <c r="Y18" i="54" s="1"/>
  <c r="Y26" i="51"/>
  <c r="Y34" i="51"/>
  <c r="Y34" i="54" s="1"/>
  <c r="Y15" i="51"/>
  <c r="Y23" i="51"/>
  <c r="Y31" i="51"/>
  <c r="Y30" i="51"/>
  <c r="Y30" i="54" s="1"/>
  <c r="Y27" i="51"/>
  <c r="Y27" i="54" s="1"/>
  <c r="Y16" i="51"/>
  <c r="Y16" i="54" s="1"/>
  <c r="Y24" i="51"/>
  <c r="Y32" i="51"/>
  <c r="Y32" i="54" s="1"/>
  <c r="Y17" i="51"/>
  <c r="Y25" i="51"/>
  <c r="Y25" i="54" s="1"/>
  <c r="Y33" i="51"/>
  <c r="Y33" i="54" s="1"/>
  <c r="L27" i="52"/>
  <c r="L27" i="56" s="1"/>
  <c r="L28" i="52"/>
  <c r="L28" i="56" s="1"/>
  <c r="L13" i="52"/>
  <c r="L13" i="56" s="1"/>
  <c r="L29" i="52"/>
  <c r="L29" i="56" s="1"/>
  <c r="L26" i="52"/>
  <c r="L26" i="56" s="1"/>
  <c r="L31" i="52"/>
  <c r="L16" i="52"/>
  <c r="L16" i="56" s="1"/>
  <c r="L24" i="52"/>
  <c r="L24" i="56" s="1"/>
  <c r="L32" i="52"/>
  <c r="L32" i="56" s="1"/>
  <c r="L19" i="52"/>
  <c r="L19" i="56" s="1"/>
  <c r="L12" i="52"/>
  <c r="L12" i="56" s="1"/>
  <c r="L20" i="52"/>
  <c r="L20" i="56" s="1"/>
  <c r="L21" i="52"/>
  <c r="L21" i="56" s="1"/>
  <c r="L18" i="52"/>
  <c r="L18" i="56" s="1"/>
  <c r="L34" i="52"/>
  <c r="L15" i="52"/>
  <c r="L15" i="56" s="1"/>
  <c r="L23" i="52"/>
  <c r="L23" i="56" s="1"/>
  <c r="L17" i="52"/>
  <c r="L17" i="56" s="1"/>
  <c r="L25" i="52"/>
  <c r="L25" i="56" s="1"/>
  <c r="L33" i="52"/>
  <c r="L33" i="56" s="1"/>
  <c r="L14" i="52"/>
  <c r="L14" i="56" s="1"/>
  <c r="L22" i="52"/>
  <c r="L22" i="56" s="1"/>
  <c r="L30" i="52"/>
  <c r="AW35" i="78"/>
  <c r="AW35" i="86" s="1"/>
  <c r="AW31" i="78"/>
  <c r="AW31" i="86" s="1"/>
  <c r="AW22" i="78"/>
  <c r="AW22" i="86" s="1"/>
  <c r="AW17" i="78"/>
  <c r="AW17" i="86" s="1"/>
  <c r="AW29" i="78"/>
  <c r="AW29" i="86" s="1"/>
  <c r="AW27" i="78"/>
  <c r="AW27" i="86" s="1"/>
  <c r="AW18" i="78"/>
  <c r="AW18" i="86" s="1"/>
  <c r="AW14" i="78"/>
  <c r="AW14" i="86" s="1"/>
  <c r="AW23" i="78"/>
  <c r="AW23" i="86" s="1"/>
  <c r="AW34" i="78"/>
  <c r="AW34" i="86" s="1"/>
  <c r="AW32" i="78"/>
  <c r="AW32" i="86" s="1"/>
  <c r="L11" i="52"/>
  <c r="L11" i="56" s="1"/>
  <c r="Y12" i="51"/>
  <c r="Y12" i="54" s="1"/>
  <c r="Y11" i="51"/>
  <c r="Y11" i="54" s="1"/>
  <c r="L10" i="52"/>
  <c r="L10" i="56" s="1"/>
  <c r="L34" i="56"/>
  <c r="Y23" i="54"/>
  <c r="L30" i="56"/>
  <c r="Q9" i="52"/>
  <c r="M9" i="52" s="1"/>
  <c r="O8" i="117" s="1"/>
  <c r="Y35" i="54"/>
  <c r="Y24" i="54"/>
  <c r="Y17" i="54"/>
  <c r="Y29" i="54"/>
  <c r="AD10" i="51"/>
  <c r="Z10" i="51" s="1"/>
  <c r="N8" i="117" s="1"/>
  <c r="Y26" i="54"/>
  <c r="Y14" i="54"/>
  <c r="Y15" i="54"/>
  <c r="Y31" i="54"/>
  <c r="L31" i="56"/>
  <c r="E27" i="91" l="1"/>
  <c r="AW19" i="78"/>
  <c r="AW19" i="86" s="1"/>
  <c r="AV8" i="86"/>
  <c r="AW16" i="78"/>
  <c r="AW16" i="86" s="1"/>
  <c r="AW33" i="78"/>
  <c r="AW33" i="86" s="1"/>
  <c r="AW25" i="78"/>
  <c r="AW25" i="86" s="1"/>
  <c r="AW20" i="78"/>
  <c r="AW20" i="86" s="1"/>
  <c r="AW13" i="78"/>
  <c r="AW13" i="86" s="1"/>
  <c r="AW26" i="78"/>
  <c r="AW26" i="86" s="1"/>
  <c r="AW30" i="78"/>
  <c r="AW30" i="86" s="1"/>
  <c r="AW24" i="78"/>
  <c r="AW24" i="86" s="1"/>
  <c r="AW21" i="78"/>
  <c r="AW21" i="86" s="1"/>
  <c r="AW15" i="78"/>
  <c r="AW15" i="86" s="1"/>
  <c r="AW28" i="78"/>
  <c r="AW28" i="86" s="1"/>
  <c r="AW40" i="78"/>
  <c r="AW40" i="86" s="1"/>
  <c r="AW43" i="78"/>
  <c r="AW43" i="86" s="1"/>
  <c r="AW42" i="78"/>
  <c r="AW42" i="86" s="1"/>
  <c r="AW41" i="78"/>
  <c r="AW41" i="86" s="1"/>
  <c r="AW39" i="78"/>
  <c r="AW39" i="86" s="1"/>
  <c r="AW36" i="78"/>
  <c r="AW36" i="86" s="1"/>
  <c r="AW37" i="78"/>
  <c r="AW37" i="86" s="1"/>
  <c r="AW38" i="78"/>
  <c r="AW38" i="86" s="1"/>
  <c r="AW10" i="78"/>
  <c r="AW11" i="78"/>
  <c r="AW11" i="86" s="1"/>
  <c r="AW12" i="78"/>
  <c r="AW12" i="86" s="1"/>
  <c r="Y10" i="51"/>
  <c r="L9" i="52"/>
  <c r="Z30" i="54"/>
  <c r="M19" i="56"/>
  <c r="Z15" i="54"/>
  <c r="Z19" i="54"/>
  <c r="Z28" i="54"/>
  <c r="M25" i="56"/>
  <c r="Z12" i="54"/>
  <c r="Z22" i="54"/>
  <c r="M15" i="56"/>
  <c r="Z33" i="54"/>
  <c r="Z24" i="54"/>
  <c r="Z32" i="54"/>
  <c r="M32" i="56"/>
  <c r="M17" i="56"/>
  <c r="M30" i="56"/>
  <c r="Z23" i="54"/>
  <c r="M24" i="56"/>
  <c r="M31" i="56"/>
  <c r="Z14" i="54"/>
  <c r="M20" i="56"/>
  <c r="M11" i="56"/>
  <c r="Z26" i="54"/>
  <c r="Z29" i="54"/>
  <c r="Z35" i="54"/>
  <c r="Z21" i="54"/>
  <c r="Z20" i="54"/>
  <c r="M33" i="56"/>
  <c r="M14" i="56"/>
  <c r="Z25" i="54"/>
  <c r="Z31" i="54"/>
  <c r="M22" i="56"/>
  <c r="M28" i="56"/>
  <c r="M12" i="56"/>
  <c r="Z34" i="54"/>
  <c r="Z13" i="54"/>
  <c r="Z18" i="54"/>
  <c r="M26" i="56"/>
  <c r="M21" i="56"/>
  <c r="M34" i="56"/>
  <c r="M13" i="56"/>
  <c r="M29" i="56"/>
  <c r="M27" i="56"/>
  <c r="M10" i="56"/>
  <c r="Z17" i="54"/>
  <c r="Z16" i="54"/>
  <c r="M18" i="56"/>
  <c r="M16" i="56"/>
  <c r="M23" i="56"/>
  <c r="Z27" i="54"/>
  <c r="Z11" i="54"/>
  <c r="AW10" i="86" l="1"/>
  <c r="P23" i="8"/>
  <c r="O23" i="8"/>
  <c r="M9" i="56"/>
  <c r="Y10" i="54"/>
  <c r="L9" i="56"/>
  <c r="Z10" i="54"/>
  <c r="G23" i="8" l="1"/>
  <c r="F28" i="91"/>
  <c r="I23" i="8"/>
  <c r="H28" i="91"/>
  <c r="J23" i="8"/>
  <c r="I28" i="91"/>
  <c r="H23" i="8"/>
  <c r="G28" i="91"/>
  <c r="I8" i="117"/>
  <c r="K8" i="117"/>
  <c r="O12" i="3" s="1"/>
  <c r="L8" i="117" l="1"/>
  <c r="E12" i="3" s="1"/>
  <c r="M12" i="3"/>
  <c r="K12" i="3"/>
  <c r="G12" i="3" l="1"/>
  <c r="F12" i="3"/>
  <c r="F13" i="3" s="1"/>
  <c r="M8" i="117"/>
  <c r="L12" i="3"/>
  <c r="M18" i="8" s="1"/>
  <c r="N12" i="3"/>
  <c r="N13" i="3" s="1"/>
  <c r="I12" i="3"/>
  <c r="I13" i="3" s="1"/>
  <c r="H12" i="3"/>
  <c r="I18" i="8" s="1"/>
  <c r="J12" i="3"/>
  <c r="K18" i="8" s="1"/>
  <c r="M13" i="3"/>
  <c r="N18" i="8"/>
  <c r="L18" i="8"/>
  <c r="K13" i="3"/>
  <c r="H18" i="8"/>
  <c r="G13" i="3"/>
  <c r="G18" i="8"/>
  <c r="L13" i="3"/>
  <c r="E13" i="3"/>
  <c r="F18" i="8"/>
  <c r="J13" i="3" l="1"/>
  <c r="J18" i="8"/>
  <c r="H13" i="3"/>
  <c r="O18" i="8"/>
  <c r="D18" i="8" l="1"/>
  <c r="K23" i="8"/>
  <c r="N23" i="8"/>
  <c r="L23" i="8"/>
  <c r="M23" i="8"/>
  <c r="E11" i="91"/>
  <c r="H12" i="91" s="1"/>
  <c r="I12" i="91" l="1"/>
  <c r="G12" i="91"/>
  <c r="F12" i="91"/>
</calcChain>
</file>

<file path=xl/sharedStrings.xml><?xml version="1.0" encoding="utf-8"?>
<sst xmlns="http://schemas.openxmlformats.org/spreadsheetml/2006/main" count="629" uniqueCount="243">
  <si>
    <t>โรงเรียน</t>
  </si>
  <si>
    <t>ตำบล</t>
  </si>
  <si>
    <t>อำเภอ</t>
  </si>
  <si>
    <t>จังหวัด</t>
  </si>
  <si>
    <t>ปีการศึกษา</t>
  </si>
  <si>
    <t>ครูประจำชั้น</t>
  </si>
  <si>
    <t>ผู้อำนวยการโรงเรียน</t>
  </si>
  <si>
    <t>รหัสวิชา</t>
  </si>
  <si>
    <t>รายวิชา</t>
  </si>
  <si>
    <t>ผลการประเมิน</t>
  </si>
  <si>
    <t>ดีเยี่ยม</t>
  </si>
  <si>
    <t>ดี</t>
  </si>
  <si>
    <t>ผ่าน</t>
  </si>
  <si>
    <t>ไม่ผ่าน</t>
  </si>
  <si>
    <t>คุณลักษณะอันพึงประสงค์</t>
  </si>
  <si>
    <t>การอนุมัติผลการเรียน</t>
  </si>
  <si>
    <t>รวม</t>
  </si>
  <si>
    <t>ลงชื่อ</t>
  </si>
  <si>
    <t>ผู้อนุมัติ</t>
  </si>
  <si>
    <t>รหัสโรงเรียน</t>
  </si>
  <si>
    <t>ชื่อโรงเรียน</t>
  </si>
  <si>
    <t>เลขประจำตัวประชาชน</t>
  </si>
  <si>
    <t>รหัสนักเรียน</t>
  </si>
  <si>
    <t>เพศ</t>
  </si>
  <si>
    <t>คำนำหน้าชื่อ</t>
  </si>
  <si>
    <t>ชื่อ</t>
  </si>
  <si>
    <t>นามสกุล</t>
  </si>
  <si>
    <t>วันเกิด</t>
  </si>
  <si>
    <t>อายุ(ปี)</t>
  </si>
  <si>
    <t>อายุ(เดือน)</t>
  </si>
  <si>
    <t>เลขที่</t>
  </si>
  <si>
    <t>เลขประจำตัว</t>
  </si>
  <si>
    <t>ชื่อ - สกุล</t>
  </si>
  <si>
    <t>วัน เดือน ปีเกิด</t>
  </si>
  <si>
    <t>อายุ/เดือน</t>
  </si>
  <si>
    <t>ที่</t>
  </si>
  <si>
    <t>กลุ่มสาระการเรียนรู้</t>
  </si>
  <si>
    <t>จำนวนนักเรียน
ทั้งหมด</t>
  </si>
  <si>
    <t>สรุปผลการเรียนรู้</t>
  </si>
  <si>
    <t>หมายเหตุ</t>
  </si>
  <si>
    <t>จำนวนนักเรียนที่ได้รับผลการเรียนรู้</t>
  </si>
  <si>
    <t>ร</t>
  </si>
  <si>
    <t>มส</t>
  </si>
  <si>
    <t>สรุปผล</t>
  </si>
  <si>
    <t>การประเมิน</t>
  </si>
  <si>
    <t>การอ่าน คิดวิเคราะห์ เขียน</t>
  </si>
  <si>
    <t>ตัวชี้วัด</t>
  </si>
  <si>
    <t>จำนวนนักเรียน</t>
  </si>
  <si>
    <t>ตัดสินและอนุมัติผลการเรียน</t>
  </si>
  <si>
    <t>วันที่</t>
  </si>
  <si>
    <t>เดือน</t>
  </si>
  <si>
    <t>พ.ศ.</t>
  </si>
  <si>
    <t>ระดับชั้น</t>
  </si>
  <si>
    <t>สังกัด</t>
  </si>
  <si>
    <t>หัวหน้าฝ่ายวิชาการ</t>
  </si>
  <si>
    <t>ข้อที่</t>
  </si>
  <si>
    <t>ที่อยู่ปัจจุบัน</t>
  </si>
  <si>
    <t>มีนาคม</t>
  </si>
  <si>
    <t xml:space="preserve">ภาคเรียนที่ </t>
  </si>
  <si>
    <t>สรุปผลรายเดือน</t>
  </si>
  <si>
    <t>วัน</t>
  </si>
  <si>
    <t>มา</t>
  </si>
  <si>
    <t>ป่วย</t>
  </si>
  <si>
    <t>ลา</t>
  </si>
  <si>
    <t>ขาด</t>
  </si>
  <si>
    <t>วันหยุด</t>
  </si>
  <si>
    <t>ภาคเรียนที่ 1</t>
  </si>
  <si>
    <t>ภาคเรียนที่ 2</t>
  </si>
  <si>
    <t>ร้อยละ</t>
  </si>
  <si>
    <t>มิถุนายน</t>
  </si>
  <si>
    <t>ป</t>
  </si>
  <si>
    <t>/</t>
  </si>
  <si>
    <t>ล</t>
  </si>
  <si>
    <t>ข</t>
  </si>
  <si>
    <t>จ</t>
  </si>
  <si>
    <t>อ</t>
  </si>
  <si>
    <t>พ</t>
  </si>
  <si>
    <t>พฤ</t>
  </si>
  <si>
    <t>ศ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</si>
  <si>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</si>
  <si>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</si>
  <si>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</si>
  <si>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</si>
  <si>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</si>
  <si>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</si>
  <si>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มกราคม</t>
  </si>
  <si>
    <t>กุมภาพันธ์</t>
  </si>
  <si>
    <t>ผลการเรียนรู้รายปี</t>
  </si>
  <si>
    <t>ระหว่าง</t>
  </si>
  <si>
    <t>ปลายภาค</t>
  </si>
  <si>
    <t>เรียน</t>
  </si>
  <si>
    <t>ภาคเรียน</t>
  </si>
  <si>
    <t>เต็ม</t>
  </si>
  <si>
    <t>สรุปผลการประเมิน</t>
  </si>
  <si>
    <t>การอ่าน</t>
  </si>
  <si>
    <t>การเขียน</t>
  </si>
  <si>
    <t>ข้อที่ 1</t>
  </si>
  <si>
    <t>ข้อที่ 2</t>
  </si>
  <si>
    <t>ข้อที่ 3</t>
  </si>
  <si>
    <t>ข้อที่ 4</t>
  </si>
  <si>
    <t>ข้อที่ 5</t>
  </si>
  <si>
    <t xml:space="preserve">เลขที่บ้าน </t>
  </si>
  <si>
    <t>หมู่</t>
  </si>
  <si>
    <t xml:space="preserve">ถนน </t>
  </si>
  <si>
    <t xml:space="preserve">อำเภอ </t>
  </si>
  <si>
    <t xml:space="preserve">จังหวัด </t>
  </si>
  <si>
    <t xml:space="preserve">รหัสไปรษณีย์ </t>
  </si>
  <si>
    <t xml:space="preserve">หมายเลขโทรศัพท์ </t>
  </si>
  <si>
    <t>ระดับผลการเรียน</t>
  </si>
  <si>
    <t>ข้อมูลนักเรียน</t>
  </si>
  <si>
    <t>ผลการประเมินเวลาเรียน ร้อยละ 80</t>
  </si>
  <si>
    <t>คำอธิบายรายวิชา</t>
  </si>
  <si>
    <t xml:space="preserve">สรุปผลการเรียนจำแนกตามระดับผลการเรียน </t>
  </si>
  <si>
    <t>จำนวนนักเรียนทั้งหมด</t>
  </si>
  <si>
    <t>มาตรฐาน</t>
  </si>
  <si>
    <t>คะแนน</t>
  </si>
  <si>
    <t>เกณฑ์ในการประเมินคุณลักษณะฯและการอ่าน คิด เขียน</t>
  </si>
  <si>
    <t xml:space="preserve">คะแนนเฉลี่ย </t>
  </si>
  <si>
    <t>เริ่มต้น</t>
  </si>
  <si>
    <t>จนถึง</t>
  </si>
  <si>
    <t>ชื่อวิชา</t>
  </si>
  <si>
    <t>คะแนนระหว่างเรียน   ภาคเรียนที่ 1</t>
  </si>
  <si>
    <t>คะแนนระหว่างเรียน   ภาคเรียนที่ 2</t>
  </si>
  <si>
    <t>ตัวชี้วัดที่</t>
  </si>
  <si>
    <t>ประเภทวิชา</t>
  </si>
  <si>
    <t>มาตรฐานที่</t>
  </si>
  <si>
    <t>มาตรฐาน / ตัวชี้วัด</t>
  </si>
  <si>
    <t>การคิดวิเคราะห์</t>
  </si>
  <si>
    <t xml:space="preserve">การประเมินการอ่าน คิดวิเคราะห์ เขียนสื่อความ </t>
  </si>
  <si>
    <t>สมุดแบบบันทึกผลการเรียนรู้ประจำรายวิชา</t>
  </si>
  <si>
    <t>ปพ.5</t>
  </si>
  <si>
    <t xml:space="preserve">  จำนวนตัวชี้วัดที่ผ่าน</t>
  </si>
  <si>
    <t xml:space="preserve">  ผลการประเมิน</t>
  </si>
  <si>
    <t>จำนวนนักเรียนที่ได้ระดับผลการเรียนรู้</t>
  </si>
  <si>
    <t>คะแนนเฉลี่ยรายวิชา</t>
  </si>
  <si>
    <t xml:space="preserve">         
</t>
  </si>
  <si>
    <t>รู้ความสำคัญของคอมพิวเตอร์ในเรื่องการเรียน  การดำรงชีวิตของสังคมและท้องถิ่น</t>
  </si>
  <si>
    <t>รู้และเข้าใจประวัติของคอมพิวเตอร์ ประเภทของคอมพิวเตอร์ และสามารถบอกการใช้งานคอมพิวเตอร์ได้อย่างเหมาะสม</t>
  </si>
  <si>
    <t>รู้จักเครื่องมือและอุปกรณ์พื้นฐานและสามารถบอกชื่อได้</t>
  </si>
  <si>
    <t>สามารถเปิดและปิดคอมพิวเตอร์ ได้ถูกต้องตามขั้นตอน</t>
  </si>
  <si>
    <t>สามารถใช้อุปกรณ์พื้นฐานคอมพิวเตอร์ ได้แก่ เมาส์ แป้นพิมพ์ได้อย่างถูกต้อง</t>
  </si>
  <si>
    <t>มีทักษะในการใช้เมาส์และแป้นพิมพ์ ในการเล่นเกมง่ายๆ</t>
  </si>
  <si>
    <t>มีความรู้ในการใช้คอมพิวเตอร์ ในทางที่ดีและถูกต้อง ต่อคุณธรรมและจริยธรรม</t>
  </si>
  <si>
    <t>คน</t>
  </si>
  <si>
    <t>อธิบายการใช้งานโปรแกรม Paint บอกชื่อและหน้าที่ของแถบเครื่องมือ และใช้งานโปรแกรม Paint</t>
  </si>
  <si>
    <t>ดูแลเครื่องคอมพิวเตอร์ขั้นพื้นฐานประเภทเครื่อง PC ได้</t>
  </si>
  <si>
    <t>พฤษภาคม</t>
  </si>
  <si>
    <t>บันทึกเวลาเรียน</t>
  </si>
  <si>
    <t>ตัวชี้วัด/ผลการเรียนรู้</t>
  </si>
  <si>
    <t xml:space="preserve">  ตัวชี้วัด/    ผลการเรียนรู้</t>
  </si>
  <si>
    <t>บ้านสื่อ</t>
  </si>
  <si>
    <t>ชาย</t>
  </si>
  <si>
    <t>ครูคอม</t>
  </si>
  <si>
    <t>หญิง</t>
  </si>
  <si>
    <t>เด็กหญิง</t>
  </si>
  <si>
    <t>ข้อมูลพื้นฐานสถานศึกษา</t>
  </si>
  <si>
    <t>ข้อมูลรายวิชา</t>
  </si>
  <si>
    <t>วันที่อนุมัติ</t>
  </si>
  <si>
    <t>หนองกอมเกาะ</t>
  </si>
  <si>
    <t>เมือง</t>
  </si>
  <si>
    <t>หนองคาย</t>
  </si>
  <si>
    <t>เวลาเรียน (ชม.) / ปี</t>
  </si>
  <si>
    <t>ตำแหน่ง</t>
  </si>
  <si>
    <t>หัวหน้างานวิชาการ</t>
  </si>
  <si>
    <t>ค่าน้ำหนัก</t>
  </si>
  <si>
    <t>ครูประจำวิชา</t>
  </si>
  <si>
    <t>ครู ชำนาญการ</t>
  </si>
  <si>
    <t>ผู้อำนวยการ</t>
  </si>
  <si>
    <t>สัดส่วนคะแนนระหว่างเรียน ปลายภาคเรียน</t>
  </si>
  <si>
    <t>:</t>
  </si>
  <si>
    <t>ข้อมูลชั้นเรียน</t>
  </si>
  <si>
    <t>ตัวชี้วัดที่ 1</t>
  </si>
  <si>
    <t>สำนักงานเขตพื้นที่การศึกษาประถมศึกษา เขต 1</t>
  </si>
  <si>
    <t>นางน้ำเพชร  ดอทคอม</t>
  </si>
  <si>
    <t>นายภูผา  ดอทคอม</t>
  </si>
  <si>
    <t>นางสาวปุยฝ้าย  ดอทคอม</t>
  </si>
  <si>
    <t>เกณฑ์การประเมินผลการเรียน</t>
  </si>
  <si>
    <t>ความหมาย</t>
  </si>
  <si>
    <t>ช่วงคะแนน</t>
  </si>
  <si>
    <t xml:space="preserve">  ผลการเรียน เยี่ยม</t>
  </si>
  <si>
    <t>80 - 100</t>
  </si>
  <si>
    <t xml:space="preserve">  ผลการเรียน ดีมาก</t>
  </si>
  <si>
    <t>75 - 79</t>
  </si>
  <si>
    <t xml:space="preserve">  ผลการเรียน ดี</t>
  </si>
  <si>
    <t>70 - 74</t>
  </si>
  <si>
    <t xml:space="preserve">  ผลการเรียน ค่อนข้างดี</t>
  </si>
  <si>
    <t>65 - 69</t>
  </si>
  <si>
    <t xml:space="preserve">  ผลการเรียน น่าพอใช้</t>
  </si>
  <si>
    <t>60 - 64</t>
  </si>
  <si>
    <t xml:space="preserve">  ผลการเรียน พอใช้</t>
  </si>
  <si>
    <t>55 - 59</t>
  </si>
  <si>
    <t xml:space="preserve">  ผลการเรียน ผ่านเกณฑ์</t>
  </si>
  <si>
    <t>50 - 54</t>
  </si>
  <si>
    <t xml:space="preserve">  ผลการเรียน ต่ำกว่าเกณฑ์</t>
  </si>
  <si>
    <t>0 - 49</t>
  </si>
  <si>
    <t>ป หมายถึง ป่วย , ข หมายถึง ขาด , ล หมายถึง ลากิจ และ / หมายถึง  มาเรียน</t>
  </si>
  <si>
    <t>กิจกรรมพัฒนาผู้เรียน</t>
  </si>
  <si>
    <t>มี 2 เกณฑ์ คือ ผ่าน (ผ) กับ ไม่ผ่าน (มผ)</t>
  </si>
  <si>
    <t xml:space="preserve">เกณฑ์ในการตัดสินคุณลักษณะอันพึงประสงค์ และ การอ่าน คิดวิเคราะห์  เขียนสื่อความ </t>
  </si>
  <si>
    <t xml:space="preserve">  ดีเยี่ยม</t>
  </si>
  <si>
    <t>2.5 - 3</t>
  </si>
  <si>
    <t xml:space="preserve">  ดี</t>
  </si>
  <si>
    <t>1.5 - 2.49</t>
  </si>
  <si>
    <t xml:space="preserve">  ผ่าน</t>
  </si>
  <si>
    <t>1 - 1.49</t>
  </si>
  <si>
    <t xml:space="preserve">  ไม่ผ่าน</t>
  </si>
  <si>
    <t>0 - 0.99</t>
  </si>
  <si>
    <t>วันเปิดเรียน</t>
  </si>
  <si>
    <t>อ 11101</t>
  </si>
  <si>
    <t>ภาษาอังกฤษ</t>
  </si>
  <si>
    <t>พื้นฐาน</t>
  </si>
  <si>
    <t>ภาษาต่างประเทศ</t>
  </si>
  <si>
    <t>ครูชำนาญการพิเศษ</t>
  </si>
  <si>
    <t>3/8</t>
  </si>
  <si>
    <t>3/9</t>
  </si>
  <si>
    <t>เบอร์โทรศัพท์</t>
  </si>
  <si>
    <t>การประเมินการอ่าน คิดวิเคราะห์ และเขียน</t>
  </si>
  <si>
    <t>แผนภูมิสรุปผลการประเมิน</t>
  </si>
  <si>
    <t>แผนภูมิสรุปผลการประเมินคุณลักษณะอันพึงประสงค์</t>
  </si>
  <si>
    <t>แผนภูมิสรุปผลการประเมินการอ่าน คิดวิเคราะห์ และเขียน</t>
  </si>
  <si>
    <t>จำนวนนักเรียนที่ได้รับผลการประเมิน</t>
  </si>
  <si>
    <t>เวลา</t>
  </si>
  <si>
    <t xml:space="preserve">สรุปเวลาเรียน    </t>
  </si>
  <si>
    <t>ส</t>
  </si>
  <si>
    <t>อา</t>
  </si>
  <si>
    <t>เวลาเรียน</t>
  </si>
  <si>
    <t>ตลอดปีการศึกษา</t>
  </si>
  <si>
    <t>ประถมศึกษาปีที่  2/3</t>
  </si>
  <si>
    <t>ระดับ</t>
  </si>
  <si>
    <t>ผลการเรียน</t>
  </si>
  <si>
    <t>เฉลี่ย</t>
  </si>
  <si>
    <t>สรุปผลสัมฤทธิ์  ภาคเรียนที่ 2</t>
  </si>
  <si>
    <t>สรุปผลสัมฤทธิ์  ภาคเรียนที่ 1</t>
  </si>
  <si>
    <t>ท.4.1</t>
  </si>
  <si>
    <t>ท.4.2</t>
  </si>
  <si>
    <t>ท.4.3</t>
  </si>
  <si>
    <t>ท.4.4</t>
  </si>
  <si>
    <t>ท.4.5</t>
  </si>
  <si>
    <t>ท.4.6</t>
  </si>
  <si>
    <t>ท.4.7</t>
  </si>
  <si>
    <t>ท.4.8</t>
  </si>
  <si>
    <t>ท.4.9</t>
  </si>
  <si>
    <t>บ้านงิ้วมีชัย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</si>
</sst>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87" formatCode="0.0"/>
    <numFmt numFmtId="188" formatCode="[$-FFFFC100]0\ 0000\ 00000\ 00\ 0"/>
    <numFmt numFmtId="189" formatCode="[$-1000000]0\ 0000\ 00000\ 00\ 0"/>
    <numFmt numFmtId="190" formatCode="[$-101041E]d\ mmm\ yy;@"/>
    <numFmt numFmtId="191" formatCode="0.0;;;@\ "/>
    <numFmt numFmtId="192" formatCode="[$-101041E]d\ mmmm\ yyyy;@"/>
  </numFmts>
  <fonts count="47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6"/>
      <color rgb="FF000000"/>
      <name val="TH SarabunPSK"/>
      <family val="2"/>
    </font>
    <font>
      <b/>
      <sz val="16"/>
      <color theme="1"/>
      <name val="TH SarabunPSK"/>
      <family val="2"/>
    </font>
    <font>
      <b/>
      <sz val="16"/>
      <color rgb="FF000000"/>
      <name val="TH SarabunPSK"/>
      <family val="2"/>
    </font>
    <font>
      <b/>
      <sz val="16"/>
      <color rgb="FFFF0000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ahoma"/>
      <family val="2"/>
      <charset val="222"/>
      <scheme val="minor"/>
    </font>
    <font>
      <sz val="14"/>
      <color theme="1"/>
      <name val="TH SarabunPSK"/>
      <family val="2"/>
    </font>
    <font>
      <sz val="14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b/>
      <sz val="16"/>
      <color theme="1"/>
      <name val="Tahoma"/>
      <family val="2"/>
      <charset val="222"/>
      <scheme val="minor"/>
    </font>
    <font>
      <b/>
      <sz val="18"/>
      <color theme="1"/>
      <name val="TH SarabunPSK"/>
      <family val="2"/>
    </font>
    <font>
      <sz val="14"/>
      <name val="Cordia New"/>
      <family val="2"/>
    </font>
    <font>
      <b/>
      <sz val="12"/>
      <name val="TH SarabunPSK"/>
      <family val="2"/>
    </font>
    <font>
      <sz val="11"/>
      <color theme="1"/>
      <name val="Calibri"/>
      <family val="2"/>
      <charset val="222"/>
    </font>
    <font>
      <b/>
      <sz val="22"/>
      <color rgb="FF000000"/>
      <name val="TH SarabunPSK"/>
      <family val="2"/>
    </font>
    <font>
      <sz val="12"/>
      <color theme="1"/>
      <name val="TH SarabunPSK"/>
      <family val="2"/>
    </font>
    <font>
      <sz val="13"/>
      <color theme="1"/>
      <name val="TH SarabunPSK"/>
      <family val="2"/>
    </font>
    <font>
      <b/>
      <sz val="16"/>
      <color theme="3" tint="-0.249977111117893"/>
      <name val="TH SarabunPSK"/>
      <family val="2"/>
    </font>
    <font>
      <b/>
      <sz val="12"/>
      <color theme="1"/>
      <name val="TH SarabunPSK"/>
      <family val="2"/>
    </font>
    <font>
      <sz val="11"/>
      <name val="Tahoma"/>
      <family val="2"/>
      <charset val="222"/>
      <scheme val="minor"/>
    </font>
    <font>
      <b/>
      <sz val="18"/>
      <color rgb="FF000000"/>
      <name val="TH SarabunPSK"/>
      <family val="2"/>
    </font>
    <font>
      <b/>
      <sz val="22"/>
      <color theme="1"/>
      <name val="TH SarabunPSK"/>
      <family val="2"/>
    </font>
    <font>
      <sz val="18"/>
      <color theme="1"/>
      <name val="TH SarabunPSK"/>
      <family val="2"/>
    </font>
    <font>
      <b/>
      <sz val="11"/>
      <color theme="1"/>
      <name val="Tahoma"/>
      <family val="2"/>
      <scheme val="minor"/>
    </font>
    <font>
      <sz val="16"/>
      <name val="TH SarabunPSK"/>
      <family val="2"/>
    </font>
    <font>
      <sz val="14"/>
      <name val="Tahoma"/>
      <family val="2"/>
      <charset val="222"/>
      <scheme val="minor"/>
    </font>
    <font>
      <b/>
      <sz val="13"/>
      <name val="TH SarabunPSK"/>
      <family val="2"/>
    </font>
    <font>
      <sz val="11"/>
      <color theme="1"/>
      <name val="TH SarabunPSK"/>
      <family val="2"/>
    </font>
    <font>
      <b/>
      <sz val="32"/>
      <color theme="0"/>
      <name val="TH SarabunPSK"/>
      <family val="2"/>
    </font>
    <font>
      <b/>
      <sz val="13"/>
      <color theme="1"/>
      <name val="TH SarabunPSK"/>
      <family val="2"/>
    </font>
    <font>
      <sz val="13"/>
      <name val="TH SarabunPSK"/>
      <family val="2"/>
    </font>
    <font>
      <b/>
      <sz val="8"/>
      <color theme="1"/>
      <name val="TH SarabunPSK"/>
      <family val="2"/>
    </font>
    <font>
      <sz val="15"/>
      <color theme="1"/>
      <name val="TH SarabunPSK"/>
      <family val="2"/>
    </font>
    <font>
      <b/>
      <sz val="10"/>
      <color theme="1"/>
      <name val="TH SarabunPSK"/>
      <family val="2"/>
    </font>
    <font>
      <sz val="9"/>
      <color theme="1"/>
      <name val="TH SarabunPSK"/>
      <family val="2"/>
    </font>
    <font>
      <sz val="14"/>
      <color rgb="FFFF0000"/>
      <name val="TH SarabunPSK"/>
      <family val="2"/>
    </font>
    <font>
      <sz val="11"/>
      <color rgb="FFFF0000"/>
      <name val="TH SarabunPSK"/>
      <family val="2"/>
    </font>
    <font>
      <sz val="11"/>
      <name val="TH SarabunPSK"/>
      <family val="2"/>
    </font>
    <font>
      <b/>
      <sz val="14"/>
      <color indexed="8"/>
      <name val="TH SarabunPSK"/>
      <family val="2"/>
    </font>
    <font>
      <b/>
      <sz val="14"/>
      <color rgb="FF000000"/>
      <name val="TH SarabunPSK"/>
      <family val="2"/>
    </font>
    <font>
      <b/>
      <sz val="12"/>
      <color rgb="FF000000"/>
      <name val="TH SarabunPSK"/>
      <family val="2"/>
    </font>
    <font>
      <b/>
      <sz val="11"/>
      <color theme="1"/>
      <name val="TH SarabunPSK"/>
      <family val="2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308C6"/>
        <bgColor indexed="64"/>
      </patternFill>
    </fill>
    <fill>
      <patternFill patternType="solid">
        <fgColor rgb="FFFECFBA"/>
        <bgColor indexed="64"/>
      </patternFill>
    </fill>
    <fill>
      <patternFill patternType="solid">
        <fgColor rgb="FFF743F1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206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6" fillId="0" borderId="0"/>
    <xf numFmtId="0" fontId="18" fillId="0" borderId="0"/>
    <xf numFmtId="0" fontId="16" fillId="0" borderId="0"/>
  </cellStyleXfs>
  <cellXfs count="714">
    <xf numFmtId="0" fontId="0" fillId="0" borderId="0" xfId="0"/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8" fillId="0" borderId="1" xfId="0" applyFont="1" applyFill="1" applyBorder="1" applyAlignment="1" applyProtection="1">
      <alignment horizontal="center"/>
      <protection locked="0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hidden="1"/>
    </xf>
    <xf numFmtId="0" fontId="2" fillId="0" borderId="1" xfId="0" applyFont="1" applyFill="1" applyBorder="1" applyAlignment="1" applyProtection="1">
      <alignment vertical="center"/>
      <protection hidden="1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2" fontId="22" fillId="0" borderId="1" xfId="0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25" fillId="0" borderId="0" xfId="0" applyFont="1" applyFill="1" applyBorder="1" applyAlignment="1" applyProtection="1">
      <alignment horizontal="left" vertical="center"/>
      <protection hidden="1"/>
    </xf>
    <xf numFmtId="0" fontId="8" fillId="0" borderId="0" xfId="0" applyFont="1" applyFill="1" applyAlignment="1" applyProtection="1">
      <alignment horizontal="center" vertical="center"/>
      <protection hidden="1"/>
    </xf>
    <xf numFmtId="0" fontId="8" fillId="10" borderId="0" xfId="0" applyFont="1" applyFill="1" applyAlignment="1" applyProtection="1">
      <alignment vertical="center"/>
      <protection hidden="1"/>
    </xf>
    <xf numFmtId="0" fontId="20" fillId="10" borderId="0" xfId="0" applyFont="1" applyFill="1" applyAlignment="1" applyProtection="1">
      <alignment horizontal="center" vertical="center"/>
      <protection hidden="1"/>
    </xf>
    <xf numFmtId="0" fontId="6" fillId="10" borderId="0" xfId="0" applyFont="1" applyFill="1" applyAlignment="1" applyProtection="1">
      <alignment horizontal="center" vertical="center"/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8" fillId="10" borderId="0" xfId="0" applyFont="1" applyFill="1" applyBorder="1" applyAlignment="1" applyProtection="1">
      <alignment vertical="center"/>
      <protection hidden="1"/>
    </xf>
    <xf numFmtId="0" fontId="8" fillId="0" borderId="1" xfId="0" applyFont="1" applyFill="1" applyBorder="1" applyAlignment="1" applyProtection="1">
      <alignment horizontal="center" vertical="center"/>
      <protection hidden="1"/>
    </xf>
    <xf numFmtId="2" fontId="8" fillId="10" borderId="0" xfId="0" applyNumberFormat="1" applyFont="1" applyFill="1" applyBorder="1" applyAlignment="1" applyProtection="1">
      <alignment vertical="top"/>
      <protection hidden="1"/>
    </xf>
    <xf numFmtId="0" fontId="20" fillId="0" borderId="0" xfId="0" applyFont="1" applyFill="1" applyAlignment="1" applyProtection="1">
      <alignment horizontal="center" vertical="center"/>
      <protection hidden="1"/>
    </xf>
    <xf numFmtId="0" fontId="9" fillId="0" borderId="0" xfId="1" applyFont="1" applyFill="1" applyAlignment="1" applyProtection="1">
      <alignment vertical="center"/>
      <protection hidden="1"/>
    </xf>
    <xf numFmtId="0" fontId="8" fillId="0" borderId="0" xfId="0" applyFont="1" applyFill="1" applyProtection="1">
      <protection hidden="1"/>
    </xf>
    <xf numFmtId="0" fontId="1" fillId="0" borderId="0" xfId="0" applyFont="1" applyFill="1" applyProtection="1">
      <protection hidden="1"/>
    </xf>
    <xf numFmtId="0" fontId="8" fillId="0" borderId="0" xfId="0" applyFont="1" applyFill="1" applyAlignment="1" applyProtection="1">
      <alignment horizontal="center"/>
      <protection hidden="1"/>
    </xf>
    <xf numFmtId="0" fontId="0" fillId="0" borderId="0" xfId="0" applyFill="1" applyProtection="1">
      <protection hidden="1"/>
    </xf>
    <xf numFmtId="0" fontId="0" fillId="0" borderId="0" xfId="0" applyFill="1" applyBorder="1" applyProtection="1">
      <protection hidden="1"/>
    </xf>
    <xf numFmtId="0" fontId="27" fillId="0" borderId="0" xfId="0" applyFont="1" applyFill="1" applyAlignment="1" applyProtection="1">
      <alignment vertical="center"/>
      <protection hidden="1"/>
    </xf>
    <xf numFmtId="0" fontId="27" fillId="0" borderId="0" xfId="0" applyFont="1" applyFill="1" applyBorder="1" applyAlignment="1" applyProtection="1">
      <alignment vertical="center"/>
      <protection hidden="1"/>
    </xf>
    <xf numFmtId="0" fontId="3" fillId="0" borderId="21" xfId="0" applyFont="1" applyFill="1" applyBorder="1" applyAlignment="1" applyProtection="1">
      <alignment horizontal="center" vertical="center"/>
      <protection hidden="1"/>
    </xf>
    <xf numFmtId="0" fontId="1" fillId="7" borderId="0" xfId="0" applyFont="1" applyFill="1" applyProtection="1">
      <protection hidden="1"/>
    </xf>
    <xf numFmtId="0" fontId="8" fillId="7" borderId="0" xfId="0" applyFont="1" applyFill="1" applyProtection="1">
      <protection hidden="1"/>
    </xf>
    <xf numFmtId="0" fontId="6" fillId="7" borderId="0" xfId="0" applyFont="1" applyFill="1" applyAlignment="1" applyProtection="1">
      <alignment horizontal="center" vertical="center"/>
      <protection hidden="1"/>
    </xf>
    <xf numFmtId="0" fontId="28" fillId="0" borderId="0" xfId="0" applyFont="1" applyAlignment="1">
      <alignment horizontal="center"/>
    </xf>
    <xf numFmtId="2" fontId="8" fillId="0" borderId="0" xfId="0" applyNumberFormat="1" applyFont="1" applyFill="1" applyBorder="1" applyAlignment="1" applyProtection="1">
      <alignment horizontal="center" vertical="top"/>
      <protection hidden="1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0" fillId="0" borderId="0" xfId="0" applyFill="1" applyAlignment="1" applyProtection="1">
      <alignment horizontal="center"/>
      <protection hidden="1"/>
    </xf>
    <xf numFmtId="0" fontId="0" fillId="0" borderId="0" xfId="0" applyFill="1" applyAlignment="1" applyProtection="1">
      <alignment horizontal="center" vertical="center"/>
      <protection hidden="1"/>
    </xf>
    <xf numFmtId="0" fontId="26" fillId="0" borderId="0" xfId="0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/>
      <protection hidden="1"/>
    </xf>
    <xf numFmtId="0" fontId="3" fillId="0" borderId="0" xfId="0" applyFont="1" applyFill="1" applyBorder="1" applyAlignment="1" applyProtection="1">
      <alignment horizontal="center"/>
      <protection hidden="1"/>
    </xf>
    <xf numFmtId="0" fontId="26" fillId="0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horizontal="center" textRotation="90"/>
      <protection hidden="1"/>
    </xf>
    <xf numFmtId="0" fontId="21" fillId="0" borderId="0" xfId="0" applyFont="1" applyFill="1" applyBorder="1" applyAlignment="1" applyProtection="1">
      <alignment horizontal="center" textRotation="90" wrapText="1"/>
      <protection hidden="1"/>
    </xf>
    <xf numFmtId="0" fontId="4" fillId="0" borderId="0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Fill="1" applyBorder="1" applyAlignment="1" applyProtection="1">
      <alignment vertical="center"/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9" fillId="0" borderId="0" xfId="1" applyFont="1" applyFill="1" applyBorder="1" applyAlignment="1" applyProtection="1">
      <alignment horizontal="center" vertical="center"/>
      <protection hidden="1"/>
    </xf>
    <xf numFmtId="0" fontId="0" fillId="12" borderId="0" xfId="0" applyFill="1" applyProtection="1">
      <protection hidden="1"/>
    </xf>
    <xf numFmtId="14" fontId="8" fillId="0" borderId="1" xfId="0" applyNumberFormat="1" applyFont="1" applyFill="1" applyBorder="1" applyAlignment="1" applyProtection="1">
      <alignment horizontal="center"/>
      <protection locked="0"/>
    </xf>
    <xf numFmtId="0" fontId="8" fillId="7" borderId="0" xfId="0" applyFont="1" applyFill="1" applyAlignment="1" applyProtection="1">
      <alignment horizontal="center"/>
      <protection hidden="1"/>
    </xf>
    <xf numFmtId="0" fontId="7" fillId="7" borderId="0" xfId="0" applyFont="1" applyFill="1" applyProtection="1">
      <protection hidden="1"/>
    </xf>
    <xf numFmtId="0" fontId="7" fillId="7" borderId="0" xfId="0" applyFont="1" applyFill="1" applyAlignment="1" applyProtection="1">
      <alignment horizontal="center"/>
      <protection hidden="1"/>
    </xf>
    <xf numFmtId="0" fontId="11" fillId="0" borderId="21" xfId="0" applyFont="1" applyFill="1" applyBorder="1" applyAlignment="1" applyProtection="1">
      <alignment horizontal="center" shrinkToFit="1"/>
      <protection hidden="1"/>
    </xf>
    <xf numFmtId="0" fontId="10" fillId="0" borderId="0" xfId="0" applyFont="1" applyFill="1" applyBorder="1" applyAlignment="1" applyProtection="1">
      <alignment horizontal="center" vertical="center" shrinkToFit="1"/>
      <protection hidden="1"/>
    </xf>
    <xf numFmtId="0" fontId="10" fillId="0" borderId="1" xfId="0" applyFont="1" applyFill="1" applyBorder="1" applyAlignment="1" applyProtection="1">
      <alignment horizontal="center" vertical="center" wrapText="1"/>
      <protection hidden="1"/>
    </xf>
    <xf numFmtId="0" fontId="30" fillId="0" borderId="0" xfId="0" applyFont="1" applyFill="1" applyProtection="1">
      <protection hidden="1"/>
    </xf>
    <xf numFmtId="0" fontId="30" fillId="0" borderId="0" xfId="0" applyFont="1" applyFill="1" applyAlignment="1" applyProtection="1">
      <alignment horizontal="center"/>
      <protection hidden="1"/>
    </xf>
    <xf numFmtId="0" fontId="11" fillId="0" borderId="0" xfId="0" applyFont="1" applyFill="1" applyBorder="1" applyAlignment="1" applyProtection="1">
      <alignment horizontal="center" vertical="center" shrinkToFit="1"/>
      <protection hidden="1"/>
    </xf>
    <xf numFmtId="0" fontId="11" fillId="0" borderId="0" xfId="0" applyFont="1" applyFill="1" applyBorder="1" applyAlignment="1" applyProtection="1">
      <alignment horizontal="left" vertical="center" shrinkToFit="1"/>
      <protection hidden="1"/>
    </xf>
    <xf numFmtId="0" fontId="10" fillId="0" borderId="0" xfId="0" applyFont="1" applyFill="1" applyBorder="1" applyAlignment="1" applyProtection="1">
      <alignment horizontal="center" vertical="center" wrapText="1"/>
      <protection hidden="1"/>
    </xf>
    <xf numFmtId="0" fontId="8" fillId="7" borderId="0" xfId="0" applyFont="1" applyFill="1" applyAlignment="1" applyProtection="1">
      <alignment horizontal="center" vertical="center"/>
      <protection hidden="1"/>
    </xf>
    <xf numFmtId="0" fontId="8" fillId="7" borderId="0" xfId="0" applyFont="1" applyFill="1" applyAlignment="1" applyProtection="1">
      <alignment vertical="center"/>
      <protection hidden="1"/>
    </xf>
    <xf numFmtId="0" fontId="0" fillId="7" borderId="0" xfId="0" applyFill="1" applyProtection="1">
      <protection hidden="1"/>
    </xf>
    <xf numFmtId="0" fontId="0" fillId="7" borderId="0" xfId="0" applyFill="1" applyAlignment="1" applyProtection="1">
      <alignment horizontal="center"/>
      <protection hidden="1"/>
    </xf>
    <xf numFmtId="0" fontId="0" fillId="7" borderId="0" xfId="0" applyFill="1" applyAlignment="1" applyProtection="1">
      <alignment horizontal="center" vertical="center"/>
      <protection hidden="1"/>
    </xf>
    <xf numFmtId="0" fontId="27" fillId="7" borderId="0" xfId="0" applyFont="1" applyFill="1" applyAlignment="1" applyProtection="1">
      <alignment vertical="center"/>
      <protection hidden="1"/>
    </xf>
    <xf numFmtId="0" fontId="20" fillId="7" borderId="0" xfId="0" applyFont="1" applyFill="1" applyAlignment="1" applyProtection="1">
      <alignment horizontal="center" vertical="center"/>
      <protection hidden="1"/>
    </xf>
    <xf numFmtId="0" fontId="0" fillId="13" borderId="0" xfId="0" applyFill="1" applyProtection="1">
      <protection hidden="1"/>
    </xf>
    <xf numFmtId="0" fontId="0" fillId="7" borderId="0" xfId="0" applyFill="1" applyBorder="1" applyProtection="1">
      <protection hidden="1"/>
    </xf>
    <xf numFmtId="0" fontId="6" fillId="0" borderId="0" xfId="0" applyFont="1" applyFill="1" applyBorder="1" applyAlignment="1" applyProtection="1">
      <alignment horizontal="center"/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0" fontId="8" fillId="7" borderId="0" xfId="0" applyFont="1" applyFill="1" applyBorder="1" applyAlignment="1" applyProtection="1">
      <alignment horizontal="center" vertical="center"/>
      <protection hidden="1"/>
    </xf>
    <xf numFmtId="0" fontId="8" fillId="7" borderId="0" xfId="0" applyFont="1" applyFill="1" applyBorder="1" applyAlignment="1" applyProtection="1">
      <alignment vertical="center"/>
      <protection hidden="1"/>
    </xf>
    <xf numFmtId="0" fontId="1" fillId="10" borderId="0" xfId="0" applyFont="1" applyFill="1" applyProtection="1">
      <protection hidden="1"/>
    </xf>
    <xf numFmtId="0" fontId="1" fillId="0" borderId="0" xfId="0" applyFont="1" applyFill="1" applyBorder="1" applyProtection="1">
      <protection hidden="1"/>
    </xf>
    <xf numFmtId="0" fontId="8" fillId="10" borderId="0" xfId="0" applyFont="1" applyFill="1" applyProtection="1">
      <protection hidden="1"/>
    </xf>
    <xf numFmtId="0" fontId="10" fillId="0" borderId="1" xfId="0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Fill="1" applyBorder="1" applyAlignment="1" applyProtection="1">
      <alignment horizontal="center" vertical="center"/>
      <protection hidden="1"/>
    </xf>
    <xf numFmtId="0" fontId="1" fillId="0" borderId="0" xfId="0" applyFont="1" applyFill="1" applyBorder="1" applyAlignment="1" applyProtection="1">
      <alignment vertical="center"/>
      <protection hidden="1"/>
    </xf>
    <xf numFmtId="0" fontId="3" fillId="0" borderId="0" xfId="0" applyFont="1" applyFill="1" applyBorder="1" applyAlignment="1" applyProtection="1">
      <alignment vertical="center"/>
      <protection hidden="1"/>
    </xf>
    <xf numFmtId="0" fontId="1" fillId="0" borderId="0" xfId="0" applyFont="1" applyFill="1" applyAlignment="1" applyProtection="1">
      <alignment vertical="center"/>
      <protection hidden="1"/>
    </xf>
    <xf numFmtId="0" fontId="8" fillId="0" borderId="0" xfId="0" applyFont="1" applyFill="1" applyBorder="1" applyAlignment="1" applyProtection="1">
      <alignment horizontal="left" vertical="center" wrapText="1"/>
      <protection hidden="1"/>
    </xf>
    <xf numFmtId="0" fontId="1" fillId="7" borderId="0" xfId="0" applyFont="1" applyFill="1" applyAlignment="1" applyProtection="1">
      <alignment horizontal="center"/>
      <protection hidden="1"/>
    </xf>
    <xf numFmtId="0" fontId="13" fillId="0" borderId="0" xfId="0" applyFont="1" applyFill="1" applyProtection="1">
      <protection hidden="1"/>
    </xf>
    <xf numFmtId="0" fontId="13" fillId="7" borderId="0" xfId="0" applyFont="1" applyFill="1" applyProtection="1">
      <protection hidden="1"/>
    </xf>
    <xf numFmtId="0" fontId="15" fillId="0" borderId="0" xfId="0" applyFont="1" applyFill="1" applyAlignment="1" applyProtection="1">
      <alignment vertical="center" shrinkToFit="1"/>
      <protection hidden="1"/>
    </xf>
    <xf numFmtId="0" fontId="1" fillId="7" borderId="0" xfId="0" applyFont="1" applyFill="1" applyBorder="1" applyProtection="1">
      <protection hidden="1"/>
    </xf>
    <xf numFmtId="0" fontId="3" fillId="0" borderId="0" xfId="0" applyFont="1" applyFill="1" applyAlignment="1" applyProtection="1">
      <alignment vertical="center"/>
      <protection hidden="1"/>
    </xf>
    <xf numFmtId="0" fontId="13" fillId="7" borderId="0" xfId="0" applyFont="1" applyFill="1" applyBorder="1" applyProtection="1">
      <protection hidden="1"/>
    </xf>
    <xf numFmtId="0" fontId="14" fillId="0" borderId="0" xfId="0" applyFont="1" applyFill="1" applyAlignment="1" applyProtection="1">
      <alignment vertical="center"/>
      <protection hidden="1"/>
    </xf>
    <xf numFmtId="0" fontId="14" fillId="7" borderId="0" xfId="0" applyFont="1" applyFill="1" applyAlignment="1" applyProtection="1">
      <alignment vertical="center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3" fillId="7" borderId="0" xfId="0" applyFont="1" applyFill="1" applyAlignment="1" applyProtection="1">
      <alignment vertical="center"/>
      <protection hidden="1"/>
    </xf>
    <xf numFmtId="2" fontId="15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1" fillId="4" borderId="5" xfId="0" applyFont="1" applyFill="1" applyBorder="1" applyAlignment="1" applyProtection="1">
      <alignment horizontal="center" vertical="center"/>
      <protection hidden="1"/>
    </xf>
    <xf numFmtId="0" fontId="11" fillId="0" borderId="0" xfId="0" applyFont="1" applyFill="1" applyBorder="1" applyAlignment="1" applyProtection="1">
      <alignment vertical="center"/>
      <protection hidden="1"/>
    </xf>
    <xf numFmtId="0" fontId="1" fillId="0" borderId="0" xfId="0" applyFont="1" applyFill="1" applyBorder="1" applyAlignment="1" applyProtection="1">
      <alignment vertical="center" wrapText="1"/>
      <protection hidden="1"/>
    </xf>
    <xf numFmtId="0" fontId="29" fillId="0" borderId="0" xfId="0" applyFont="1" applyFill="1" applyBorder="1" applyAlignment="1" applyProtection="1">
      <protection hidden="1"/>
    </xf>
    <xf numFmtId="0" fontId="29" fillId="0" borderId="0" xfId="0" applyFont="1" applyFill="1" applyBorder="1" applyAlignment="1" applyProtection="1">
      <alignment vertical="center"/>
      <protection hidden="1"/>
    </xf>
    <xf numFmtId="0" fontId="29" fillId="0" borderId="0" xfId="0" applyFont="1" applyFill="1" applyBorder="1" applyAlignment="1" applyProtection="1">
      <alignment horizontal="center"/>
      <protection hidden="1"/>
    </xf>
    <xf numFmtId="0" fontId="11" fillId="0" borderId="0" xfId="0" applyFont="1" applyFill="1" applyBorder="1" applyAlignment="1" applyProtection="1">
      <alignment horizontal="center" vertical="center"/>
      <protection hidden="1"/>
    </xf>
    <xf numFmtId="0" fontId="32" fillId="0" borderId="0" xfId="0" applyFont="1" applyFill="1" applyBorder="1" applyProtection="1">
      <protection hidden="1"/>
    </xf>
    <xf numFmtId="0" fontId="11" fillId="0" borderId="0" xfId="0" applyFont="1" applyFill="1" applyBorder="1" applyAlignment="1" applyProtection="1">
      <alignment horizontal="center"/>
      <protection hidden="1"/>
    </xf>
    <xf numFmtId="0" fontId="0" fillId="4" borderId="0" xfId="0" applyFill="1" applyAlignment="1" applyProtection="1">
      <alignment vertical="center"/>
      <protection hidden="1"/>
    </xf>
    <xf numFmtId="0" fontId="9" fillId="0" borderId="1" xfId="0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Alignment="1" applyProtection="1">
      <alignment vertical="center"/>
      <protection hidden="1"/>
    </xf>
    <xf numFmtId="0" fontId="9" fillId="0" borderId="0" xfId="0" applyFont="1" applyFill="1" applyBorder="1" applyAlignment="1" applyProtection="1">
      <alignment vertical="center" shrinkToFit="1"/>
      <protection hidden="1"/>
    </xf>
    <xf numFmtId="0" fontId="24" fillId="0" borderId="0" xfId="0" applyFont="1" applyFill="1" applyProtection="1">
      <protection hidden="1"/>
    </xf>
    <xf numFmtId="0" fontId="8" fillId="0" borderId="13" xfId="0" applyFont="1" applyFill="1" applyBorder="1" applyAlignment="1" applyProtection="1">
      <alignment horizontal="center" vertical="center"/>
      <protection hidden="1"/>
    </xf>
    <xf numFmtId="0" fontId="23" fillId="0" borderId="1" xfId="0" applyFont="1" applyFill="1" applyBorder="1" applyAlignment="1" applyProtection="1">
      <alignment horizontal="center" vertical="center"/>
      <protection hidden="1"/>
    </xf>
    <xf numFmtId="0" fontId="20" fillId="0" borderId="1" xfId="0" applyFont="1" applyFill="1" applyBorder="1" applyAlignment="1" applyProtection="1">
      <alignment horizontal="center" vertical="center"/>
      <protection hidden="1"/>
    </xf>
    <xf numFmtId="49" fontId="20" fillId="0" borderId="1" xfId="0" applyNumberFormat="1" applyFont="1" applyFill="1" applyBorder="1" applyAlignment="1" applyProtection="1">
      <alignment horizontal="center" vertical="center"/>
      <protection hidden="1"/>
    </xf>
    <xf numFmtId="0" fontId="20" fillId="0" borderId="1" xfId="0" applyFont="1" applyFill="1" applyBorder="1" applyAlignment="1" applyProtection="1">
      <alignment horizontal="center" vertical="center" wrapText="1"/>
      <protection hidden="1"/>
    </xf>
    <xf numFmtId="0" fontId="0" fillId="10" borderId="0" xfId="0" applyFill="1" applyProtection="1">
      <protection hidden="1"/>
    </xf>
    <xf numFmtId="0" fontId="8" fillId="10" borderId="0" xfId="0" applyFont="1" applyFill="1" applyAlignment="1" applyProtection="1">
      <alignment horizontal="center" vertical="center"/>
      <protection hidden="1"/>
    </xf>
    <xf numFmtId="0" fontId="8" fillId="10" borderId="0" xfId="0" applyFont="1" applyFill="1" applyAlignment="1" applyProtection="1">
      <alignment horizontal="center"/>
      <protection hidden="1"/>
    </xf>
    <xf numFmtId="0" fontId="1" fillId="10" borderId="0" xfId="0" applyFont="1" applyFill="1" applyBorder="1" applyProtection="1">
      <protection hidden="1"/>
    </xf>
    <xf numFmtId="0" fontId="3" fillId="10" borderId="0" xfId="0" applyFont="1" applyFill="1" applyAlignment="1" applyProtection="1">
      <alignment vertical="center"/>
      <protection hidden="1"/>
    </xf>
    <xf numFmtId="0" fontId="9" fillId="10" borderId="0" xfId="1" applyFont="1" applyFill="1" applyAlignment="1" applyProtection="1">
      <alignment horizontal="left" vertical="center"/>
      <protection hidden="1"/>
    </xf>
    <xf numFmtId="0" fontId="3" fillId="0" borderId="0" xfId="0" applyFont="1" applyFill="1" applyAlignment="1" applyProtection="1">
      <alignment shrinkToFit="1"/>
      <protection hidden="1"/>
    </xf>
    <xf numFmtId="0" fontId="13" fillId="0" borderId="0" xfId="0" applyFont="1" applyFill="1" applyBorder="1" applyProtection="1">
      <protection hidden="1"/>
    </xf>
    <xf numFmtId="0" fontId="1" fillId="0" borderId="0" xfId="0" applyFont="1" applyFill="1" applyBorder="1" applyAlignment="1" applyProtection="1">
      <protection hidden="1"/>
    </xf>
    <xf numFmtId="1" fontId="3" fillId="0" borderId="1" xfId="0" applyNumberFormat="1" applyFont="1" applyFill="1" applyBorder="1" applyAlignment="1" applyProtection="1">
      <alignment horizontal="center" vertical="center"/>
      <protection hidden="1"/>
    </xf>
    <xf numFmtId="187" fontId="3" fillId="0" borderId="1" xfId="0" applyNumberFormat="1" applyFont="1" applyFill="1" applyBorder="1" applyAlignment="1" applyProtection="1">
      <alignment horizontal="center" vertical="center"/>
      <protection hidden="1"/>
    </xf>
    <xf numFmtId="0" fontId="3" fillId="0" borderId="36" xfId="0" applyFont="1" applyFill="1" applyBorder="1" applyAlignment="1" applyProtection="1">
      <alignment horizontal="center" vertical="center" shrinkToFit="1"/>
      <protection hidden="1"/>
    </xf>
    <xf numFmtId="0" fontId="3" fillId="0" borderId="1" xfId="0" applyFont="1" applyFill="1" applyBorder="1" applyAlignment="1" applyProtection="1">
      <alignment horizontal="center" vertical="center" shrinkToFit="1"/>
      <protection hidden="1"/>
    </xf>
    <xf numFmtId="2" fontId="15" fillId="0" borderId="37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31" xfId="0" applyFont="1" applyFill="1" applyBorder="1" applyAlignment="1" applyProtection="1">
      <alignment horizontal="center" vertical="center"/>
      <protection hidden="1"/>
    </xf>
    <xf numFmtId="2" fontId="3" fillId="0" borderId="32" xfId="0" applyNumberFormat="1" applyFont="1" applyFill="1" applyBorder="1" applyAlignment="1" applyProtection="1">
      <alignment horizontal="center" vertical="center"/>
      <protection hidden="1"/>
    </xf>
    <xf numFmtId="0" fontId="6" fillId="0" borderId="33" xfId="0" applyFont="1" applyFill="1" applyBorder="1" applyAlignment="1" applyProtection="1">
      <alignment horizontal="center" vertical="center"/>
      <protection hidden="1"/>
    </xf>
    <xf numFmtId="0" fontId="13" fillId="10" borderId="0" xfId="0" applyFont="1" applyFill="1" applyProtection="1">
      <protection hidden="1"/>
    </xf>
    <xf numFmtId="0" fontId="13" fillId="10" borderId="0" xfId="0" applyFont="1" applyFill="1" applyBorder="1" applyProtection="1"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8" fillId="10" borderId="0" xfId="0" applyFont="1" applyFill="1" applyBorder="1" applyAlignment="1" applyProtection="1">
      <alignment horizontal="center" vertical="center"/>
      <protection hidden="1"/>
    </xf>
    <xf numFmtId="0" fontId="9" fillId="10" borderId="0" xfId="1" applyFont="1" applyFill="1" applyBorder="1" applyAlignment="1" applyProtection="1">
      <alignment horizontal="center" vertical="center"/>
      <protection hidden="1"/>
    </xf>
    <xf numFmtId="0" fontId="24" fillId="13" borderId="0" xfId="0" applyFont="1" applyFill="1" applyProtection="1">
      <protection hidden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6" fillId="0" borderId="1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horizontal="center" vertical="center" textRotation="90"/>
      <protection hidden="1"/>
    </xf>
    <xf numFmtId="0" fontId="6" fillId="5" borderId="1" xfId="0" applyFont="1" applyFill="1" applyBorder="1" applyAlignment="1" applyProtection="1">
      <alignment horizontal="center"/>
      <protection hidden="1"/>
    </xf>
    <xf numFmtId="188" fontId="6" fillId="5" borderId="1" xfId="0" applyNumberFormat="1" applyFont="1" applyFill="1" applyBorder="1" applyAlignment="1" applyProtection="1">
      <alignment horizontal="center"/>
      <protection hidden="1"/>
    </xf>
    <xf numFmtId="0" fontId="7" fillId="17" borderId="0" xfId="0" applyFont="1" applyFill="1" applyProtection="1">
      <protection hidden="1"/>
    </xf>
    <xf numFmtId="0" fontId="30" fillId="17" borderId="0" xfId="0" applyFont="1" applyFill="1" applyProtection="1">
      <protection hidden="1"/>
    </xf>
    <xf numFmtId="0" fontId="30" fillId="17" borderId="0" xfId="0" applyFont="1" applyFill="1" applyAlignment="1" applyProtection="1">
      <alignment horizontal="center"/>
      <protection hidden="1"/>
    </xf>
    <xf numFmtId="0" fontId="8" fillId="17" borderId="0" xfId="0" applyFont="1" applyFill="1" applyAlignment="1" applyProtection="1">
      <alignment vertical="center"/>
      <protection hidden="1"/>
    </xf>
    <xf numFmtId="0" fontId="15" fillId="17" borderId="0" xfId="0" applyFont="1" applyFill="1" applyAlignment="1" applyProtection="1">
      <alignment shrinkToFit="1"/>
      <protection hidden="1"/>
    </xf>
    <xf numFmtId="0" fontId="0" fillId="17" borderId="0" xfId="0" applyFill="1" applyProtection="1">
      <protection hidden="1"/>
    </xf>
    <xf numFmtId="0" fontId="0" fillId="17" borderId="0" xfId="0" applyFill="1" applyAlignment="1" applyProtection="1">
      <alignment horizontal="center"/>
      <protection hidden="1"/>
    </xf>
    <xf numFmtId="0" fontId="0" fillId="17" borderId="0" xfId="0" applyFill="1" applyAlignment="1" applyProtection="1">
      <alignment horizontal="center" vertical="center"/>
      <protection hidden="1"/>
    </xf>
    <xf numFmtId="0" fontId="3" fillId="0" borderId="42" xfId="0" applyFont="1" applyFill="1" applyBorder="1" applyAlignment="1" applyProtection="1">
      <alignment horizontal="center"/>
      <protection locked="0"/>
    </xf>
    <xf numFmtId="0" fontId="3" fillId="0" borderId="0" xfId="0" applyFont="1" applyFill="1" applyBorder="1" applyAlignment="1" applyProtection="1">
      <alignment horizontal="center"/>
      <protection locked="0"/>
    </xf>
    <xf numFmtId="0" fontId="3" fillId="0" borderId="43" xfId="0" applyFont="1" applyFill="1" applyBorder="1" applyAlignment="1" applyProtection="1">
      <alignment horizontal="center"/>
      <protection locked="0"/>
    </xf>
    <xf numFmtId="0" fontId="8" fillId="0" borderId="42" xfId="0" applyFont="1" applyFill="1" applyBorder="1" applyProtection="1">
      <protection locked="0" hidden="1"/>
    </xf>
    <xf numFmtId="0" fontId="26" fillId="0" borderId="0" xfId="0" applyFont="1" applyFill="1" applyBorder="1" applyAlignment="1" applyProtection="1">
      <alignment horizontal="center" vertical="center"/>
      <protection locked="0" hidden="1"/>
    </xf>
    <xf numFmtId="0" fontId="26" fillId="0" borderId="43" xfId="0" applyFont="1" applyFill="1" applyBorder="1" applyAlignment="1" applyProtection="1">
      <alignment horizontal="center" vertical="center"/>
      <protection locked="0" hidden="1"/>
    </xf>
    <xf numFmtId="49" fontId="27" fillId="0" borderId="0" xfId="0" applyNumberFormat="1" applyFont="1" applyFill="1" applyBorder="1" applyAlignment="1" applyProtection="1">
      <alignment vertical="justify"/>
      <protection locked="0" hidden="1"/>
    </xf>
    <xf numFmtId="0" fontId="1" fillId="0" borderId="43" xfId="0" applyFont="1" applyFill="1" applyBorder="1" applyAlignment="1" applyProtection="1">
      <alignment vertical="top"/>
      <protection locked="0" hidden="1"/>
    </xf>
    <xf numFmtId="0" fontId="1" fillId="0" borderId="0" xfId="0" applyFont="1" applyFill="1" applyBorder="1" applyAlignment="1" applyProtection="1">
      <alignment vertical="top"/>
      <protection hidden="1"/>
    </xf>
    <xf numFmtId="0" fontId="1" fillId="0" borderId="43" xfId="0" applyFont="1" applyFill="1" applyBorder="1" applyAlignment="1" applyProtection="1">
      <alignment horizontal="left" vertical="top"/>
      <protection locked="0" hidden="1"/>
    </xf>
    <xf numFmtId="0" fontId="1" fillId="0" borderId="0" xfId="0" applyFont="1" applyFill="1" applyBorder="1" applyAlignment="1" applyProtection="1">
      <alignment horizontal="left" vertical="top"/>
      <protection hidden="1"/>
    </xf>
    <xf numFmtId="0" fontId="8" fillId="0" borderId="43" xfId="0" applyFont="1" applyFill="1" applyBorder="1" applyProtection="1">
      <protection locked="0" hidden="1"/>
    </xf>
    <xf numFmtId="0" fontId="8" fillId="0" borderId="0" xfId="0" applyFont="1" applyFill="1" applyBorder="1" applyProtection="1">
      <protection hidden="1"/>
    </xf>
    <xf numFmtId="0" fontId="8" fillId="0" borderId="44" xfId="0" applyFont="1" applyFill="1" applyBorder="1" applyProtection="1">
      <protection locked="0" hidden="1"/>
    </xf>
    <xf numFmtId="49" fontId="27" fillId="0" borderId="24" xfId="0" applyNumberFormat="1" applyFont="1" applyFill="1" applyBorder="1" applyAlignment="1" applyProtection="1">
      <alignment vertical="justify"/>
      <protection locked="0" hidden="1"/>
    </xf>
    <xf numFmtId="0" fontId="8" fillId="0" borderId="45" xfId="0" applyFont="1" applyFill="1" applyBorder="1" applyProtection="1">
      <protection locked="0" hidden="1"/>
    </xf>
    <xf numFmtId="0" fontId="24" fillId="17" borderId="0" xfId="0" applyFont="1" applyFill="1" applyProtection="1">
      <protection hidden="1"/>
    </xf>
    <xf numFmtId="0" fontId="27" fillId="17" borderId="0" xfId="0" applyFont="1" applyFill="1" applyAlignment="1" applyProtection="1">
      <alignment vertical="center"/>
      <protection hidden="1"/>
    </xf>
    <xf numFmtId="0" fontId="8" fillId="17" borderId="0" xfId="0" applyFont="1" applyFill="1" applyProtection="1">
      <protection hidden="1"/>
    </xf>
    <xf numFmtId="0" fontId="0" fillId="17" borderId="0" xfId="0" applyFill="1" applyBorder="1" applyProtection="1">
      <protection hidden="1"/>
    </xf>
    <xf numFmtId="0" fontId="6" fillId="0" borderId="16" xfId="0" applyFont="1" applyFill="1" applyBorder="1" applyAlignment="1" applyProtection="1">
      <alignment horizontal="left" vertical="center"/>
      <protection hidden="1"/>
    </xf>
    <xf numFmtId="0" fontId="8" fillId="17" borderId="0" xfId="0" applyFont="1" applyFill="1" applyAlignment="1" applyProtection="1">
      <alignment horizontal="center" vertical="center"/>
      <protection hidden="1"/>
    </xf>
    <xf numFmtId="0" fontId="8" fillId="17" borderId="0" xfId="0" applyFont="1" applyFill="1" applyAlignment="1" applyProtection="1">
      <alignment horizontal="center"/>
      <protection hidden="1"/>
    </xf>
    <xf numFmtId="0" fontId="6" fillId="0" borderId="13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Alignment="1" applyProtection="1">
      <alignment vertical="center"/>
      <protection hidden="1"/>
    </xf>
    <xf numFmtId="0" fontId="6" fillId="0" borderId="5" xfId="0" applyFont="1" applyFill="1" applyBorder="1" applyAlignment="1" applyProtection="1">
      <alignment horizontal="center" vertical="center"/>
      <protection hidden="1"/>
    </xf>
    <xf numFmtId="0" fontId="6" fillId="0" borderId="1" xfId="0" applyFont="1" applyFill="1" applyBorder="1" applyAlignment="1" applyProtection="1">
      <alignment horizontal="center" textRotation="90"/>
      <protection hidden="1"/>
    </xf>
    <xf numFmtId="0" fontId="21" fillId="7" borderId="0" xfId="0" applyFont="1" applyFill="1" applyAlignment="1" applyProtection="1">
      <alignment vertical="center"/>
      <protection hidden="1"/>
    </xf>
    <xf numFmtId="0" fontId="21" fillId="17" borderId="0" xfId="0" applyFont="1" applyFill="1" applyAlignment="1" applyProtection="1">
      <alignment vertical="center"/>
      <protection hidden="1"/>
    </xf>
    <xf numFmtId="0" fontId="21" fillId="0" borderId="0" xfId="0" applyFont="1" applyFill="1" applyAlignment="1" applyProtection="1">
      <alignment vertical="center"/>
      <protection hidden="1"/>
    </xf>
    <xf numFmtId="0" fontId="34" fillId="0" borderId="1" xfId="0" applyFont="1" applyFill="1" applyBorder="1" applyAlignment="1" applyProtection="1">
      <alignment horizontal="center" vertical="center"/>
      <protection hidden="1"/>
    </xf>
    <xf numFmtId="0" fontId="21" fillId="0" borderId="0" xfId="0" applyFont="1" applyFill="1" applyBorder="1" applyAlignment="1" applyProtection="1">
      <alignment horizontal="center" vertical="center"/>
      <protection hidden="1"/>
    </xf>
    <xf numFmtId="0" fontId="20" fillId="17" borderId="0" xfId="0" applyFont="1" applyFill="1" applyAlignment="1" applyProtection="1">
      <alignment horizontal="center" vertical="center"/>
      <protection hidden="1"/>
    </xf>
    <xf numFmtId="0" fontId="8" fillId="17" borderId="0" xfId="0" applyFont="1" applyFill="1" applyBorder="1" applyAlignment="1" applyProtection="1">
      <alignment vertical="center"/>
      <protection hidden="1"/>
    </xf>
    <xf numFmtId="2" fontId="8" fillId="17" borderId="0" xfId="0" applyNumberFormat="1" applyFont="1" applyFill="1" applyBorder="1" applyAlignment="1" applyProtection="1">
      <alignment vertical="top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0" fontId="10" fillId="0" borderId="13" xfId="0" applyFont="1" applyFill="1" applyBorder="1" applyAlignment="1" applyProtection="1">
      <alignment horizontal="center" vertical="center"/>
      <protection hidden="1"/>
    </xf>
    <xf numFmtId="0" fontId="11" fillId="15" borderId="5" xfId="0" applyFont="1" applyFill="1" applyBorder="1" applyAlignment="1" applyProtection="1">
      <alignment horizontal="center" vertical="center"/>
      <protection locked="0"/>
    </xf>
    <xf numFmtId="189" fontId="8" fillId="0" borderId="1" xfId="0" applyNumberFormat="1" applyFont="1" applyFill="1" applyBorder="1" applyAlignment="1" applyProtection="1">
      <alignment horizontal="center"/>
      <protection locked="0"/>
    </xf>
    <xf numFmtId="0" fontId="0" fillId="18" borderId="0" xfId="0" applyFill="1" applyProtection="1">
      <protection hidden="1"/>
    </xf>
    <xf numFmtId="0" fontId="0" fillId="20" borderId="0" xfId="0" applyFill="1" applyProtection="1">
      <protection hidden="1"/>
    </xf>
    <xf numFmtId="0" fontId="15" fillId="18" borderId="44" xfId="0" applyFont="1" applyFill="1" applyBorder="1" applyAlignment="1" applyProtection="1">
      <alignment horizontal="center"/>
      <protection hidden="1"/>
    </xf>
    <xf numFmtId="0" fontId="15" fillId="18" borderId="24" xfId="0" applyFont="1" applyFill="1" applyBorder="1" applyAlignment="1" applyProtection="1">
      <alignment horizontal="center"/>
      <protection hidden="1"/>
    </xf>
    <xf numFmtId="0" fontId="15" fillId="18" borderId="45" xfId="0" applyFont="1" applyFill="1" applyBorder="1" applyAlignment="1" applyProtection="1">
      <alignment horizontal="center"/>
      <protection hidden="1"/>
    </xf>
    <xf numFmtId="0" fontId="32" fillId="18" borderId="0" xfId="0" applyFont="1" applyFill="1" applyProtection="1">
      <protection hidden="1"/>
    </xf>
    <xf numFmtId="0" fontId="32" fillId="18" borderId="0" xfId="0" applyFont="1" applyFill="1" applyBorder="1" applyProtection="1">
      <protection hidden="1"/>
    </xf>
    <xf numFmtId="0" fontId="11" fillId="18" borderId="0" xfId="0" applyFont="1" applyFill="1" applyBorder="1" applyAlignment="1" applyProtection="1">
      <alignment horizontal="left" vertical="center"/>
      <protection hidden="1"/>
    </xf>
    <xf numFmtId="0" fontId="29" fillId="18" borderId="0" xfId="0" applyFont="1" applyFill="1" applyBorder="1" applyAlignment="1" applyProtection="1">
      <alignment horizontal="center" vertical="center"/>
      <protection hidden="1"/>
    </xf>
    <xf numFmtId="0" fontId="29" fillId="18" borderId="0" xfId="0" applyFont="1" applyFill="1" applyBorder="1" applyAlignment="1" applyProtection="1">
      <alignment horizontal="center"/>
      <protection hidden="1"/>
    </xf>
    <xf numFmtId="0" fontId="11" fillId="19" borderId="17" xfId="0" applyFont="1" applyFill="1" applyBorder="1" applyAlignment="1" applyProtection="1">
      <alignment vertical="center"/>
      <protection hidden="1"/>
    </xf>
    <xf numFmtId="0" fontId="11" fillId="19" borderId="18" xfId="0" applyFont="1" applyFill="1" applyBorder="1" applyAlignment="1" applyProtection="1">
      <alignment vertical="center"/>
      <protection hidden="1"/>
    </xf>
    <xf numFmtId="0" fontId="29" fillId="19" borderId="18" xfId="0" applyFont="1" applyFill="1" applyBorder="1" applyAlignment="1" applyProtection="1">
      <protection hidden="1"/>
    </xf>
    <xf numFmtId="0" fontId="29" fillId="19" borderId="19" xfId="0" applyFont="1" applyFill="1" applyBorder="1" applyAlignment="1" applyProtection="1">
      <protection hidden="1"/>
    </xf>
    <xf numFmtId="0" fontId="32" fillId="18" borderId="0" xfId="0" applyFont="1" applyFill="1" applyAlignment="1" applyProtection="1">
      <alignment horizontal="center"/>
      <protection hidden="1"/>
    </xf>
    <xf numFmtId="0" fontId="11" fillId="18" borderId="0" xfId="0" applyFont="1" applyFill="1" applyBorder="1" applyAlignment="1" applyProtection="1">
      <alignment horizontal="center"/>
      <protection hidden="1"/>
    </xf>
    <xf numFmtId="0" fontId="0" fillId="18" borderId="0" xfId="0" applyFill="1" applyBorder="1" applyProtection="1">
      <protection hidden="1"/>
    </xf>
    <xf numFmtId="0" fontId="21" fillId="17" borderId="0" xfId="0" applyFont="1" applyFill="1" applyProtection="1">
      <protection hidden="1"/>
    </xf>
    <xf numFmtId="0" fontId="21" fillId="0" borderId="0" xfId="0" applyFont="1" applyFill="1" applyProtection="1">
      <protection hidden="1"/>
    </xf>
    <xf numFmtId="0" fontId="21" fillId="0" borderId="0" xfId="0" applyFont="1" applyFill="1" applyAlignment="1" applyProtection="1">
      <alignment horizontal="center" vertical="center"/>
      <protection hidden="1"/>
    </xf>
    <xf numFmtId="0" fontId="21" fillId="0" borderId="0" xfId="0" applyFont="1" applyFill="1" applyAlignment="1" applyProtection="1">
      <alignment horizontal="center"/>
      <protection hidden="1"/>
    </xf>
    <xf numFmtId="0" fontId="35" fillId="0" borderId="0" xfId="1" applyFont="1" applyFill="1" applyAlignment="1" applyProtection="1">
      <alignment vertical="center"/>
      <protection hidden="1"/>
    </xf>
    <xf numFmtId="0" fontId="35" fillId="0" borderId="0" xfId="1" applyFont="1" applyFill="1" applyAlignment="1" applyProtection="1">
      <alignment horizontal="right" vertical="center"/>
      <protection hidden="1"/>
    </xf>
    <xf numFmtId="0" fontId="35" fillId="17" borderId="0" xfId="1" applyFont="1" applyFill="1" applyAlignment="1" applyProtection="1">
      <alignment vertical="center"/>
      <protection hidden="1"/>
    </xf>
    <xf numFmtId="0" fontId="35" fillId="7" borderId="0" xfId="1" applyFont="1" applyFill="1" applyAlignment="1" applyProtection="1">
      <alignment vertical="center"/>
      <protection hidden="1"/>
    </xf>
    <xf numFmtId="0" fontId="21" fillId="7" borderId="0" xfId="0" applyFont="1" applyFill="1" applyProtection="1">
      <protection hidden="1"/>
    </xf>
    <xf numFmtId="0" fontId="20" fillId="17" borderId="0" xfId="0" applyFont="1" applyFill="1" applyAlignment="1" applyProtection="1">
      <alignment vertical="center"/>
      <protection hidden="1"/>
    </xf>
    <xf numFmtId="0" fontId="20" fillId="0" borderId="0" xfId="0" applyFont="1" applyFill="1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textRotation="90"/>
      <protection hidden="1"/>
    </xf>
    <xf numFmtId="0" fontId="20" fillId="7" borderId="0" xfId="0" applyFont="1" applyFill="1" applyAlignment="1" applyProtection="1">
      <alignment vertical="center"/>
      <protection hidden="1"/>
    </xf>
    <xf numFmtId="0" fontId="20" fillId="0" borderId="1" xfId="0" applyFont="1" applyFill="1" applyBorder="1" applyAlignment="1" applyProtection="1">
      <alignment horizontal="center" vertical="center"/>
      <protection locked="0"/>
    </xf>
    <xf numFmtId="0" fontId="20" fillId="10" borderId="0" xfId="0" applyFont="1" applyFill="1" applyAlignment="1" applyProtection="1">
      <alignment vertical="center"/>
      <protection hidden="1"/>
    </xf>
    <xf numFmtId="0" fontId="23" fillId="0" borderId="5" xfId="0" applyFont="1" applyFill="1" applyBorder="1" applyAlignment="1" applyProtection="1">
      <alignment horizontal="center" vertical="center"/>
      <protection hidden="1"/>
    </xf>
    <xf numFmtId="0" fontId="23" fillId="0" borderId="13" xfId="0" applyFont="1" applyFill="1" applyBorder="1" applyAlignment="1" applyProtection="1">
      <alignment horizontal="center"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" fillId="21" borderId="0" xfId="0" applyFont="1" applyFill="1"/>
    <xf numFmtId="0" fontId="1" fillId="7" borderId="0" xfId="0" applyFont="1" applyFill="1"/>
    <xf numFmtId="0" fontId="1" fillId="0" borderId="0" xfId="0" applyFont="1" applyFill="1"/>
    <xf numFmtId="0" fontId="1" fillId="0" borderId="0" xfId="0" applyFont="1" applyFill="1" applyBorder="1" applyAlignment="1" applyProtection="1">
      <alignment vertical="center"/>
    </xf>
    <xf numFmtId="2" fontId="1" fillId="0" borderId="0" xfId="0" applyNumberFormat="1" applyFont="1" applyFill="1" applyBorder="1" applyAlignment="1" applyProtection="1">
      <alignment vertical="center" shrinkToFit="1"/>
    </xf>
    <xf numFmtId="0" fontId="1" fillId="0" borderId="0" xfId="0" applyFont="1" applyFill="1" applyBorder="1" applyAlignment="1" applyProtection="1">
      <alignment vertical="center" shrinkToFit="1"/>
    </xf>
    <xf numFmtId="0" fontId="3" fillId="0" borderId="0" xfId="0" applyFont="1" applyFill="1" applyBorder="1" applyAlignment="1" applyProtection="1">
      <alignment vertical="center"/>
    </xf>
    <xf numFmtId="2" fontId="1" fillId="0" borderId="0" xfId="0" applyNumberFormat="1" applyFont="1" applyFill="1" applyBorder="1" applyAlignment="1" applyProtection="1">
      <alignment vertical="center"/>
    </xf>
    <xf numFmtId="0" fontId="1" fillId="0" borderId="0" xfId="0" applyFont="1" applyFill="1" applyProtection="1"/>
    <xf numFmtId="49" fontId="8" fillId="0" borderId="1" xfId="0" applyNumberFormat="1" applyFont="1" applyFill="1" applyBorder="1" applyAlignment="1" applyProtection="1">
      <alignment horizontal="center"/>
      <protection locked="0"/>
    </xf>
    <xf numFmtId="0" fontId="21" fillId="0" borderId="13" xfId="0" applyFont="1" applyFill="1" applyBorder="1" applyAlignment="1" applyProtection="1">
      <alignment horizontal="center" vertical="center"/>
      <protection hidden="1"/>
    </xf>
    <xf numFmtId="0" fontId="21" fillId="0" borderId="1" xfId="0" applyFont="1" applyFill="1" applyBorder="1" applyAlignment="1" applyProtection="1">
      <alignment vertical="center"/>
      <protection hidden="1"/>
    </xf>
    <xf numFmtId="1" fontId="8" fillId="0" borderId="13" xfId="0" applyNumberFormat="1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Alignment="1" applyProtection="1">
      <alignment horizontal="center" vertical="center"/>
      <protection hidden="1"/>
    </xf>
    <xf numFmtId="0" fontId="6" fillId="0" borderId="1" xfId="0" applyFont="1" applyFill="1" applyBorder="1" applyAlignment="1" applyProtection="1">
      <alignment horizontal="center" vertical="center"/>
      <protection hidden="1"/>
    </xf>
    <xf numFmtId="0" fontId="9" fillId="0" borderId="0" xfId="1" applyFont="1" applyFill="1" applyAlignment="1" applyProtection="1">
      <alignment horizontal="center" vertical="center"/>
      <protection hidden="1"/>
    </xf>
    <xf numFmtId="0" fontId="6" fillId="0" borderId="0" xfId="0" applyFont="1" applyFill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6" fillId="0" borderId="17" xfId="0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Alignment="1" applyProtection="1">
      <alignment horizontal="center" vertical="center" shrinkToFit="1"/>
      <protection hidden="1"/>
    </xf>
    <xf numFmtId="0" fontId="6" fillId="0" borderId="0" xfId="0" applyFont="1" applyFill="1" applyBorder="1" applyAlignment="1" applyProtection="1">
      <alignment horizontal="center" vertical="center" textRotation="90"/>
      <protection hidden="1"/>
    </xf>
    <xf numFmtId="0" fontId="10" fillId="0" borderId="21" xfId="0" applyFont="1" applyFill="1" applyBorder="1" applyAlignment="1" applyProtection="1">
      <alignment horizontal="center" shrinkToFit="1"/>
      <protection hidden="1"/>
    </xf>
    <xf numFmtId="0" fontId="10" fillId="0" borderId="21" xfId="0" applyFont="1" applyFill="1" applyBorder="1" applyAlignment="1" applyProtection="1">
      <alignment horizontal="center" vertical="center" shrinkToFit="1"/>
      <protection hidden="1"/>
    </xf>
    <xf numFmtId="0" fontId="6" fillId="14" borderId="16" xfId="0" applyFont="1" applyFill="1" applyBorder="1" applyAlignment="1" applyProtection="1">
      <alignment horizontal="left" vertical="center"/>
      <protection hidden="1"/>
    </xf>
    <xf numFmtId="0" fontId="8" fillId="14" borderId="13" xfId="0" applyFont="1" applyFill="1" applyBorder="1" applyAlignment="1" applyProtection="1">
      <alignment horizontal="center" vertical="center"/>
      <protection hidden="1"/>
    </xf>
    <xf numFmtId="0" fontId="6" fillId="14" borderId="5" xfId="0" applyFont="1" applyFill="1" applyBorder="1" applyAlignment="1" applyProtection="1">
      <alignment horizontal="center"/>
      <protection hidden="1"/>
    </xf>
    <xf numFmtId="0" fontId="6" fillId="14" borderId="13" xfId="0" applyFont="1" applyFill="1" applyBorder="1" applyAlignment="1" applyProtection="1">
      <alignment horizontal="center"/>
      <protection hidden="1"/>
    </xf>
    <xf numFmtId="0" fontId="6" fillId="14" borderId="1" xfId="0" applyFont="1" applyFill="1" applyBorder="1" applyAlignment="1" applyProtection="1">
      <alignment horizontal="center" vertical="center"/>
      <protection hidden="1"/>
    </xf>
    <xf numFmtId="0" fontId="6" fillId="0" borderId="16" xfId="0" applyFont="1" applyFill="1" applyBorder="1" applyAlignment="1" applyProtection="1">
      <alignment horizontal="left" vertical="center" indent="1"/>
      <protection hidden="1"/>
    </xf>
    <xf numFmtId="0" fontId="1" fillId="17" borderId="0" xfId="0" applyFont="1" applyFill="1" applyProtection="1">
      <protection hidden="1"/>
    </xf>
    <xf numFmtId="0" fontId="23" fillId="14" borderId="1" xfId="0" applyFont="1" applyFill="1" applyBorder="1" applyAlignment="1" applyProtection="1">
      <alignment horizontal="center" vertical="center"/>
      <protection hidden="1"/>
    </xf>
    <xf numFmtId="0" fontId="21" fillId="14" borderId="13" xfId="0" applyFont="1" applyFill="1" applyBorder="1" applyAlignment="1" applyProtection="1">
      <alignment horizontal="center" vertical="center"/>
      <protection hidden="1"/>
    </xf>
    <xf numFmtId="0" fontId="21" fillId="14" borderId="1" xfId="0" applyFont="1" applyFill="1" applyBorder="1" applyAlignment="1" applyProtection="1">
      <alignment vertical="center"/>
      <protection hidden="1"/>
    </xf>
    <xf numFmtId="0" fontId="23" fillId="14" borderId="1" xfId="0" applyNumberFormat="1" applyFont="1" applyFill="1" applyBorder="1" applyAlignment="1" applyProtection="1">
      <alignment horizontal="center" vertical="center"/>
      <protection hidden="1"/>
    </xf>
    <xf numFmtId="49" fontId="23" fillId="14" borderId="1" xfId="0" applyNumberFormat="1" applyFont="1" applyFill="1" applyBorder="1" applyAlignment="1" applyProtection="1">
      <alignment horizontal="center" vertical="center"/>
      <protection hidden="1"/>
    </xf>
    <xf numFmtId="0" fontId="38" fillId="14" borderId="1" xfId="0" applyFont="1" applyFill="1" applyBorder="1" applyAlignment="1" applyProtection="1">
      <alignment horizontal="center" vertical="center"/>
      <protection hidden="1"/>
    </xf>
    <xf numFmtId="0" fontId="23" fillId="14" borderId="5" xfId="0" applyFont="1" applyFill="1" applyBorder="1" applyAlignment="1" applyProtection="1">
      <alignment horizontal="center" vertical="center"/>
      <protection hidden="1"/>
    </xf>
    <xf numFmtId="0" fontId="23" fillId="14" borderId="13" xfId="0" applyFont="1" applyFill="1" applyBorder="1" applyAlignment="1" applyProtection="1">
      <alignment horizontal="center" vertical="center"/>
      <protection hidden="1"/>
    </xf>
    <xf numFmtId="0" fontId="6" fillId="14" borderId="1" xfId="0" applyFont="1" applyFill="1" applyBorder="1" applyAlignment="1" applyProtection="1">
      <alignment horizontal="center" textRotation="90"/>
      <protection hidden="1"/>
    </xf>
    <xf numFmtId="0" fontId="34" fillId="14" borderId="1" xfId="0" applyFont="1" applyFill="1" applyBorder="1" applyAlignment="1" applyProtection="1">
      <alignment horizontal="center" vertical="center"/>
      <protection hidden="1"/>
    </xf>
    <xf numFmtId="0" fontId="23" fillId="11" borderId="1" xfId="0" applyFont="1" applyFill="1" applyBorder="1" applyAlignment="1" applyProtection="1">
      <alignment horizontal="center" vertical="center"/>
      <protection hidden="1"/>
    </xf>
    <xf numFmtId="0" fontId="37" fillId="0" borderId="1" xfId="0" applyFont="1" applyFill="1" applyBorder="1" applyAlignment="1" applyProtection="1">
      <alignment horizontal="center" vertical="center"/>
      <protection locked="0"/>
    </xf>
    <xf numFmtId="0" fontId="39" fillId="14" borderId="1" xfId="0" applyFont="1" applyFill="1" applyBorder="1" applyAlignment="1" applyProtection="1">
      <alignment horizontal="left" textRotation="90" wrapText="1"/>
      <protection hidden="1"/>
    </xf>
    <xf numFmtId="0" fontId="20" fillId="14" borderId="1" xfId="0" applyFont="1" applyFill="1" applyBorder="1" applyAlignment="1" applyProtection="1">
      <alignment horizontal="center" vertical="center"/>
      <protection hidden="1"/>
    </xf>
    <xf numFmtId="49" fontId="20" fillId="14" borderId="1" xfId="0" applyNumberFormat="1" applyFont="1" applyFill="1" applyBorder="1" applyAlignment="1" applyProtection="1">
      <alignment horizontal="center" vertical="center"/>
      <protection hidden="1"/>
    </xf>
    <xf numFmtId="0" fontId="20" fillId="14" borderId="1" xfId="0" applyFont="1" applyFill="1" applyBorder="1" applyAlignment="1" applyProtection="1">
      <alignment horizontal="center" vertical="center" wrapText="1"/>
      <protection hidden="1"/>
    </xf>
    <xf numFmtId="2" fontId="8" fillId="14" borderId="1" xfId="0" applyNumberFormat="1" applyFont="1" applyFill="1" applyBorder="1" applyAlignment="1" applyProtection="1">
      <alignment horizontal="center" vertical="top"/>
      <protection hidden="1"/>
    </xf>
    <xf numFmtId="2" fontId="6" fillId="14" borderId="1" xfId="0" applyNumberFormat="1" applyFont="1" applyFill="1" applyBorder="1" applyAlignment="1" applyProtection="1">
      <alignment horizontal="center" vertical="top"/>
      <protection hidden="1"/>
    </xf>
    <xf numFmtId="0" fontId="36" fillId="0" borderId="1" xfId="0" applyFont="1" applyFill="1" applyBorder="1" applyAlignment="1" applyProtection="1">
      <alignment horizontal="center" textRotation="90" wrapText="1"/>
      <protection hidden="1"/>
    </xf>
    <xf numFmtId="0" fontId="38" fillId="0" borderId="1" xfId="0" applyFont="1" applyFill="1" applyBorder="1" applyAlignment="1" applyProtection="1">
      <alignment horizontal="center" vertical="center"/>
      <protection hidden="1"/>
    </xf>
    <xf numFmtId="0" fontId="32" fillId="10" borderId="0" xfId="0" applyFont="1" applyFill="1" applyAlignment="1" applyProtection="1">
      <alignment horizontal="center" vertical="center"/>
      <protection hidden="1"/>
    </xf>
    <xf numFmtId="0" fontId="10" fillId="10" borderId="0" xfId="0" applyFont="1" applyFill="1" applyProtection="1">
      <protection hidden="1"/>
    </xf>
    <xf numFmtId="0" fontId="32" fillId="0" borderId="0" xfId="0" applyFont="1" applyFill="1" applyAlignment="1" applyProtection="1">
      <alignment horizontal="center" vertical="center"/>
      <protection hidden="1"/>
    </xf>
    <xf numFmtId="0" fontId="11" fillId="10" borderId="0" xfId="0" applyFont="1" applyFill="1" applyProtection="1">
      <protection hidden="1"/>
    </xf>
    <xf numFmtId="0" fontId="1" fillId="0" borderId="0" xfId="0" applyFont="1" applyFill="1" applyAlignment="1" applyProtection="1">
      <alignment horizontal="center" vertical="center"/>
      <protection hidden="1"/>
    </xf>
    <xf numFmtId="0" fontId="11" fillId="10" borderId="0" xfId="0" applyFont="1" applyFill="1" applyAlignment="1" applyProtection="1">
      <alignment vertical="center"/>
      <protection hidden="1"/>
    </xf>
    <xf numFmtId="0" fontId="1" fillId="10" borderId="0" xfId="0" applyFont="1" applyFill="1" applyAlignment="1" applyProtection="1">
      <alignment vertical="center"/>
      <protection hidden="1"/>
    </xf>
    <xf numFmtId="0" fontId="1" fillId="7" borderId="0" xfId="0" applyFont="1" applyFill="1" applyAlignment="1" applyProtection="1">
      <alignment vertical="center"/>
      <protection hidden="1"/>
    </xf>
    <xf numFmtId="0" fontId="3" fillId="0" borderId="0" xfId="0" applyFont="1" applyFill="1" applyAlignment="1" applyProtection="1">
      <protection hidden="1"/>
    </xf>
    <xf numFmtId="0" fontId="3" fillId="0" borderId="0" xfId="0" applyFont="1" applyFill="1" applyAlignment="1" applyProtection="1">
      <alignment horizontal="center"/>
      <protection hidden="1"/>
    </xf>
    <xf numFmtId="0" fontId="3" fillId="10" borderId="0" xfId="0" applyFont="1" applyFill="1" applyAlignment="1" applyProtection="1">
      <protection hidden="1"/>
    </xf>
    <xf numFmtId="0" fontId="11" fillId="0" borderId="20" xfId="0" applyFont="1" applyFill="1" applyBorder="1" applyAlignment="1" applyProtection="1">
      <alignment vertical="center" wrapText="1"/>
      <protection hidden="1"/>
    </xf>
    <xf numFmtId="0" fontId="40" fillId="0" borderId="0" xfId="0" applyFont="1" applyFill="1" applyProtection="1">
      <protection hidden="1"/>
    </xf>
    <xf numFmtId="0" fontId="11" fillId="0" borderId="1" xfId="0" applyFont="1" applyFill="1" applyBorder="1" applyAlignment="1" applyProtection="1">
      <alignment horizontal="center" vertical="center" wrapText="1"/>
      <protection hidden="1"/>
    </xf>
    <xf numFmtId="0" fontId="40" fillId="10" borderId="0" xfId="0" applyFont="1" applyFill="1" applyProtection="1">
      <protection hidden="1"/>
    </xf>
    <xf numFmtId="0" fontId="40" fillId="7" borderId="0" xfId="0" applyFont="1" applyFill="1" applyProtection="1">
      <protection hidden="1"/>
    </xf>
    <xf numFmtId="0" fontId="11" fillId="0" borderId="20" xfId="0" applyFont="1" applyFill="1" applyBorder="1" applyAlignment="1" applyProtection="1">
      <alignment horizontal="center" vertical="center"/>
      <protection hidden="1"/>
    </xf>
    <xf numFmtId="1" fontId="11" fillId="0" borderId="1" xfId="0" applyNumberFormat="1" applyFont="1" applyFill="1" applyBorder="1" applyAlignment="1" applyProtection="1">
      <alignment horizontal="center" vertical="center"/>
      <protection hidden="1"/>
    </xf>
    <xf numFmtId="0" fontId="3" fillId="0" borderId="20" xfId="0" applyFont="1" applyFill="1" applyBorder="1" applyAlignment="1" applyProtection="1">
      <alignment horizontal="center" vertical="center"/>
      <protection hidden="1"/>
    </xf>
    <xf numFmtId="2" fontId="3" fillId="0" borderId="1" xfId="0" applyNumberFormat="1" applyFont="1" applyFill="1" applyBorder="1" applyAlignment="1" applyProtection="1">
      <alignment horizontal="center" vertical="center"/>
      <protection hidden="1"/>
    </xf>
    <xf numFmtId="0" fontId="41" fillId="0" borderId="0" xfId="0" applyFont="1" applyFill="1" applyAlignment="1" applyProtection="1">
      <alignment horizontal="center" vertical="center"/>
      <protection hidden="1"/>
    </xf>
    <xf numFmtId="0" fontId="32" fillId="7" borderId="0" xfId="0" applyFont="1" applyFill="1" applyAlignment="1" applyProtection="1">
      <alignment horizontal="center" vertical="center"/>
      <protection hidden="1"/>
    </xf>
    <xf numFmtId="0" fontId="3" fillId="17" borderId="0" xfId="0" applyFont="1" applyFill="1" applyAlignment="1" applyProtection="1">
      <alignment shrinkToFit="1"/>
      <protection hidden="1"/>
    </xf>
    <xf numFmtId="0" fontId="11" fillId="0" borderId="21" xfId="0" applyFont="1" applyFill="1" applyBorder="1" applyAlignment="1" applyProtection="1">
      <alignment horizontal="center" vertical="center" shrinkToFit="1"/>
      <protection hidden="1"/>
    </xf>
    <xf numFmtId="0" fontId="11" fillId="0" borderId="0" xfId="0" applyFont="1" applyFill="1" applyBorder="1" applyAlignment="1" applyProtection="1">
      <alignment horizontal="center" vertical="center" wrapText="1"/>
      <protection hidden="1"/>
    </xf>
    <xf numFmtId="0" fontId="1" fillId="17" borderId="0" xfId="0" applyFont="1" applyFill="1" applyAlignment="1" applyProtection="1">
      <alignment vertical="center"/>
      <protection hidden="1"/>
    </xf>
    <xf numFmtId="0" fontId="29" fillId="0" borderId="0" xfId="0" applyFont="1" applyFill="1" applyAlignment="1" applyProtection="1">
      <alignment vertical="center"/>
      <protection hidden="1"/>
    </xf>
    <xf numFmtId="0" fontId="29" fillId="0" borderId="15" xfId="0" applyFont="1" applyFill="1" applyBorder="1" applyAlignment="1" applyProtection="1">
      <alignment horizontal="center" vertical="center"/>
      <protection hidden="1"/>
    </xf>
    <xf numFmtId="189" fontId="29" fillId="0" borderId="15" xfId="0" applyNumberFormat="1" applyFont="1" applyFill="1" applyBorder="1" applyAlignment="1" applyProtection="1">
      <alignment horizontal="center" vertical="center" shrinkToFit="1"/>
      <protection hidden="1"/>
    </xf>
    <xf numFmtId="0" fontId="29" fillId="0" borderId="15" xfId="0" applyFont="1" applyFill="1" applyBorder="1" applyAlignment="1" applyProtection="1">
      <alignment horizontal="left" vertical="center" indent="1" shrinkToFit="1"/>
      <protection hidden="1"/>
    </xf>
    <xf numFmtId="190" fontId="29" fillId="0" borderId="15" xfId="0" applyNumberFormat="1" applyFont="1" applyFill="1" applyBorder="1" applyAlignment="1" applyProtection="1">
      <alignment horizontal="center" vertical="center" shrinkToFit="1"/>
      <protection hidden="1"/>
    </xf>
    <xf numFmtId="0" fontId="29" fillId="0" borderId="0" xfId="0" applyFont="1" applyFill="1" applyBorder="1" applyAlignment="1" applyProtection="1">
      <alignment vertical="center" shrinkToFit="1"/>
      <protection hidden="1"/>
    </xf>
    <xf numFmtId="0" fontId="29" fillId="0" borderId="48" xfId="0" applyFont="1" applyFill="1" applyBorder="1" applyAlignment="1" applyProtection="1">
      <alignment horizontal="center" vertical="center"/>
      <protection hidden="1"/>
    </xf>
    <xf numFmtId="0" fontId="29" fillId="17" borderId="0" xfId="0" applyFont="1" applyFill="1" applyProtection="1">
      <protection hidden="1"/>
    </xf>
    <xf numFmtId="0" fontId="29" fillId="17" borderId="0" xfId="0" applyFont="1" applyFill="1" applyAlignment="1" applyProtection="1">
      <alignment horizontal="center"/>
      <protection hidden="1"/>
    </xf>
    <xf numFmtId="0" fontId="29" fillId="0" borderId="0" xfId="0" applyFont="1" applyFill="1" applyProtection="1">
      <protection hidden="1"/>
    </xf>
    <xf numFmtId="0" fontId="29" fillId="0" borderId="0" xfId="0" applyFont="1" applyFill="1" applyAlignment="1" applyProtection="1">
      <alignment horizontal="center"/>
      <protection hidden="1"/>
    </xf>
    <xf numFmtId="189" fontId="29" fillId="0" borderId="48" xfId="0" applyNumberFormat="1" applyFont="1" applyFill="1" applyBorder="1" applyAlignment="1" applyProtection="1">
      <alignment horizontal="center" vertical="center" shrinkToFit="1"/>
      <protection hidden="1"/>
    </xf>
    <xf numFmtId="0" fontId="29" fillId="0" borderId="48" xfId="0" applyFont="1" applyFill="1" applyBorder="1" applyAlignment="1" applyProtection="1">
      <alignment horizontal="left" vertical="center" indent="1" shrinkToFit="1"/>
      <protection hidden="1"/>
    </xf>
    <xf numFmtId="190" fontId="29" fillId="0" borderId="48" xfId="0" applyNumberFormat="1" applyFont="1" applyFill="1" applyBorder="1" applyAlignment="1" applyProtection="1">
      <alignment horizontal="center" vertical="center" shrinkToFit="1"/>
      <protection hidden="1"/>
    </xf>
    <xf numFmtId="0" fontId="29" fillId="0" borderId="49" xfId="0" applyFont="1" applyFill="1" applyBorder="1" applyAlignment="1" applyProtection="1">
      <alignment horizontal="center" vertical="center"/>
      <protection hidden="1"/>
    </xf>
    <xf numFmtId="189" fontId="29" fillId="0" borderId="49" xfId="0" applyNumberFormat="1" applyFont="1" applyFill="1" applyBorder="1" applyAlignment="1" applyProtection="1">
      <alignment horizontal="center" vertical="center" shrinkToFit="1"/>
      <protection hidden="1"/>
    </xf>
    <xf numFmtId="0" fontId="29" fillId="0" borderId="49" xfId="0" applyFont="1" applyFill="1" applyBorder="1" applyAlignment="1" applyProtection="1">
      <alignment horizontal="left" vertical="center" indent="1" shrinkToFit="1"/>
      <protection hidden="1"/>
    </xf>
    <xf numFmtId="190" fontId="29" fillId="0" borderId="49" xfId="0" applyNumberFormat="1" applyFont="1" applyFill="1" applyBorder="1" applyAlignment="1" applyProtection="1">
      <alignment horizontal="center" vertical="center" shrinkToFit="1"/>
      <protection hidden="1"/>
    </xf>
    <xf numFmtId="0" fontId="29" fillId="0" borderId="48" xfId="0" applyFont="1" applyFill="1" applyBorder="1" applyAlignment="1" applyProtection="1">
      <alignment horizontal="center" vertical="center" shrinkToFit="1"/>
      <protection hidden="1"/>
    </xf>
    <xf numFmtId="0" fontId="9" fillId="0" borderId="15" xfId="0" applyFont="1" applyFill="1" applyBorder="1" applyAlignment="1" applyProtection="1">
      <alignment vertical="center" shrinkToFit="1"/>
      <protection hidden="1"/>
    </xf>
    <xf numFmtId="0" fontId="29" fillId="0" borderId="15" xfId="0" applyFont="1" applyFill="1" applyBorder="1" applyAlignment="1" applyProtection="1">
      <alignment horizontal="center" vertical="center" shrinkToFit="1"/>
      <protection hidden="1"/>
    </xf>
    <xf numFmtId="0" fontId="9" fillId="0" borderId="48" xfId="0" applyFont="1" applyFill="1" applyBorder="1" applyAlignment="1" applyProtection="1">
      <alignment vertical="center" shrinkToFit="1"/>
      <protection hidden="1"/>
    </xf>
    <xf numFmtId="0" fontId="9" fillId="0" borderId="49" xfId="0" applyFont="1" applyFill="1" applyBorder="1" applyAlignment="1" applyProtection="1">
      <alignment vertical="center" shrinkToFit="1"/>
      <protection hidden="1"/>
    </xf>
    <xf numFmtId="0" fontId="29" fillId="0" borderId="49" xfId="0" applyFont="1" applyFill="1" applyBorder="1" applyAlignment="1" applyProtection="1">
      <alignment horizontal="center" vertical="center" shrinkToFit="1"/>
      <protection hidden="1"/>
    </xf>
    <xf numFmtId="0" fontId="9" fillId="23" borderId="0" xfId="0" applyFont="1" applyFill="1" applyProtection="1">
      <protection hidden="1"/>
    </xf>
    <xf numFmtId="0" fontId="35" fillId="23" borderId="0" xfId="0" applyFont="1" applyFill="1" applyProtection="1">
      <protection hidden="1"/>
    </xf>
    <xf numFmtId="0" fontId="9" fillId="22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35" fillId="0" borderId="0" xfId="0" applyFont="1" applyFill="1" applyProtection="1">
      <protection hidden="1"/>
    </xf>
    <xf numFmtId="0" fontId="11" fillId="0" borderId="0" xfId="0" applyFont="1" applyFill="1" applyAlignment="1" applyProtection="1">
      <alignment horizontal="center"/>
      <protection hidden="1"/>
    </xf>
    <xf numFmtId="0" fontId="10" fillId="14" borderId="17" xfId="0" applyFont="1" applyFill="1" applyBorder="1" applyAlignment="1" applyProtection="1">
      <alignment vertical="center"/>
      <protection hidden="1"/>
    </xf>
    <xf numFmtId="0" fontId="9" fillId="14" borderId="18" xfId="0" applyFont="1" applyFill="1" applyBorder="1" applyAlignment="1" applyProtection="1">
      <alignment vertical="center"/>
      <protection hidden="1"/>
    </xf>
    <xf numFmtId="0" fontId="9" fillId="14" borderId="19" xfId="0" applyFont="1" applyFill="1" applyBorder="1" applyAlignment="1" applyProtection="1">
      <alignment vertical="center"/>
      <protection hidden="1"/>
    </xf>
    <xf numFmtId="0" fontId="17" fillId="14" borderId="5" xfId="0" applyFont="1" applyFill="1" applyBorder="1" applyAlignment="1" applyProtection="1">
      <alignment horizontal="center" vertical="center"/>
      <protection hidden="1"/>
    </xf>
    <xf numFmtId="0" fontId="42" fillId="14" borderId="1" xfId="0" applyFont="1" applyFill="1" applyBorder="1" applyAlignment="1" applyProtection="1">
      <alignment horizontal="center" vertical="center"/>
      <protection hidden="1"/>
    </xf>
    <xf numFmtId="0" fontId="17" fillId="14" borderId="14" xfId="0" applyFont="1" applyFill="1" applyBorder="1" applyAlignment="1" applyProtection="1">
      <alignment horizontal="center" vertical="center"/>
      <protection hidden="1"/>
    </xf>
    <xf numFmtId="0" fontId="42" fillId="14" borderId="5" xfId="0" applyFont="1" applyFill="1" applyBorder="1" applyAlignment="1" applyProtection="1">
      <alignment horizontal="center" vertical="center"/>
      <protection hidden="1"/>
    </xf>
    <xf numFmtId="0" fontId="31" fillId="0" borderId="1" xfId="0" applyFont="1" applyFill="1" applyBorder="1" applyAlignment="1" applyProtection="1">
      <alignment horizontal="center" vertical="center"/>
      <protection locked="0"/>
    </xf>
    <xf numFmtId="0" fontId="17" fillId="14" borderId="13" xfId="0" applyFont="1" applyFill="1" applyBorder="1" applyAlignment="1" applyProtection="1">
      <alignment horizontal="center" vertical="center"/>
      <protection hidden="1"/>
    </xf>
    <xf numFmtId="0" fontId="31" fillId="14" borderId="13" xfId="0" applyFont="1" applyFill="1" applyBorder="1" applyAlignment="1" applyProtection="1">
      <alignment horizontal="center" vertical="center"/>
      <protection hidden="1"/>
    </xf>
    <xf numFmtId="0" fontId="42" fillId="14" borderId="13" xfId="0" applyFont="1" applyFill="1" applyBorder="1" applyAlignment="1" applyProtection="1">
      <alignment horizontal="center" vertical="center"/>
      <protection hidden="1"/>
    </xf>
    <xf numFmtId="0" fontId="17" fillId="14" borderId="5" xfId="0" applyFont="1" applyFill="1" applyBorder="1" applyAlignment="1" applyProtection="1">
      <alignment vertical="center"/>
      <protection hidden="1"/>
    </xf>
    <xf numFmtId="0" fontId="35" fillId="14" borderId="1" xfId="0" applyFont="1" applyFill="1" applyBorder="1" applyAlignment="1" applyProtection="1">
      <alignment horizontal="center" vertical="center"/>
      <protection hidden="1"/>
    </xf>
    <xf numFmtId="0" fontId="17" fillId="14" borderId="15" xfId="0" applyFont="1" applyFill="1" applyBorder="1" applyAlignment="1" applyProtection="1">
      <alignment horizontal="center" vertical="center"/>
      <protection hidden="1"/>
    </xf>
    <xf numFmtId="0" fontId="17" fillId="14" borderId="1" xfId="0" applyFont="1" applyFill="1" applyBorder="1" applyAlignment="1" applyProtection="1">
      <alignment horizontal="center" vertical="center"/>
      <protection hidden="1"/>
    </xf>
    <xf numFmtId="0" fontId="35" fillId="22" borderId="0" xfId="0" applyFont="1" applyFill="1" applyProtection="1">
      <protection hidden="1"/>
    </xf>
    <xf numFmtId="0" fontId="9" fillId="24" borderId="0" xfId="0" applyFont="1" applyFill="1" applyProtection="1">
      <protection hidden="1"/>
    </xf>
    <xf numFmtId="0" fontId="10" fillId="24" borderId="0" xfId="0" applyFont="1" applyFill="1" applyAlignment="1" applyProtection="1">
      <alignment horizontal="center" vertical="center"/>
      <protection hidden="1"/>
    </xf>
    <xf numFmtId="0" fontId="9" fillId="7" borderId="0" xfId="0" applyFont="1" applyFill="1" applyProtection="1">
      <protection hidden="1"/>
    </xf>
    <xf numFmtId="0" fontId="10" fillId="0" borderId="0" xfId="0" applyFont="1" applyFill="1" applyAlignment="1" applyProtection="1">
      <alignment horizontal="center" vertical="center"/>
      <protection hidden="1"/>
    </xf>
    <xf numFmtId="0" fontId="11" fillId="0" borderId="21" xfId="0" applyFont="1" applyFill="1" applyBorder="1" applyAlignment="1" applyProtection="1">
      <alignment horizontal="center" vertical="center"/>
      <protection hidden="1"/>
    </xf>
    <xf numFmtId="0" fontId="10" fillId="14" borderId="5" xfId="0" applyFont="1" applyFill="1" applyBorder="1" applyAlignment="1" applyProtection="1">
      <alignment horizontal="center" vertical="center"/>
      <protection hidden="1"/>
    </xf>
    <xf numFmtId="0" fontId="10" fillId="0" borderId="0" xfId="0" applyFont="1" applyFill="1" applyBorder="1" applyAlignment="1" applyProtection="1">
      <alignment horizontal="center" vertical="center" textRotation="90" wrapText="1"/>
      <protection hidden="1"/>
    </xf>
    <xf numFmtId="0" fontId="10" fillId="14" borderId="13" xfId="0" applyFont="1" applyFill="1" applyBorder="1" applyAlignment="1" applyProtection="1">
      <alignment horizontal="center" vertical="center"/>
      <protection hidden="1"/>
    </xf>
    <xf numFmtId="0" fontId="10" fillId="14" borderId="1" xfId="0" applyFont="1" applyFill="1" applyBorder="1" applyAlignment="1" applyProtection="1">
      <alignment horizontal="center" vertical="center"/>
      <protection hidden="1"/>
    </xf>
    <xf numFmtId="0" fontId="10" fillId="14" borderId="17" xfId="0" applyFont="1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 vertical="center"/>
      <protection hidden="1"/>
    </xf>
    <xf numFmtId="0" fontId="9" fillId="0" borderId="1" xfId="0" applyFont="1" applyFill="1" applyBorder="1" applyAlignment="1" applyProtection="1">
      <alignment horizontal="center" vertical="center" shrinkToFit="1"/>
      <protection hidden="1"/>
    </xf>
    <xf numFmtId="0" fontId="10" fillId="0" borderId="1" xfId="0" applyFont="1" applyFill="1" applyBorder="1" applyAlignment="1" applyProtection="1">
      <alignment horizontal="center" vertical="center"/>
      <protection hidden="1"/>
    </xf>
    <xf numFmtId="1" fontId="10" fillId="0" borderId="19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horizontal="center" vertical="center" shrinkToFit="1"/>
      <protection hidden="1"/>
    </xf>
    <xf numFmtId="1" fontId="10" fillId="0" borderId="0" xfId="0" applyNumberFormat="1" applyFont="1" applyFill="1" applyBorder="1" applyAlignment="1" applyProtection="1">
      <alignment horizontal="center" vertical="center"/>
      <protection hidden="1"/>
    </xf>
    <xf numFmtId="0" fontId="10" fillId="7" borderId="0" xfId="0" applyFont="1" applyFill="1" applyAlignment="1" applyProtection="1">
      <alignment horizontal="center" vertical="center"/>
      <protection hidden="1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0" fontId="19" fillId="0" borderId="0" xfId="0" applyFont="1" applyFill="1" applyBorder="1" applyAlignment="1" applyProtection="1">
      <alignment vertical="center"/>
      <protection hidden="1"/>
    </xf>
    <xf numFmtId="0" fontId="9" fillId="17" borderId="0" xfId="1" applyFont="1" applyFill="1" applyAlignment="1" applyProtection="1">
      <alignment vertical="center"/>
      <protection hidden="1"/>
    </xf>
    <xf numFmtId="0" fontId="6" fillId="0" borderId="5" xfId="0" applyFont="1" applyFill="1" applyBorder="1" applyAlignment="1" applyProtection="1">
      <alignment horizontal="center"/>
      <protection hidden="1"/>
    </xf>
    <xf numFmtId="0" fontId="23" fillId="14" borderId="14" xfId="0" applyFont="1" applyFill="1" applyBorder="1" applyAlignment="1" applyProtection="1">
      <alignment horizontal="center" vertical="center"/>
      <protection hidden="1"/>
    </xf>
    <xf numFmtId="0" fontId="8" fillId="14" borderId="1" xfId="0" applyFont="1" applyFill="1" applyBorder="1" applyAlignment="1" applyProtection="1">
      <alignment horizontal="center" vertical="center"/>
      <protection hidden="1"/>
    </xf>
    <xf numFmtId="0" fontId="6" fillId="14" borderId="1" xfId="0" applyFont="1" applyFill="1" applyBorder="1" applyAlignment="1" applyProtection="1">
      <alignment horizontal="center"/>
      <protection hidden="1"/>
    </xf>
    <xf numFmtId="0" fontId="43" fillId="14" borderId="1" xfId="0" applyFont="1" applyFill="1" applyBorder="1" applyAlignment="1" applyProtection="1">
      <alignment horizontal="center"/>
      <protection hidden="1"/>
    </xf>
    <xf numFmtId="0" fontId="6" fillId="0" borderId="5" xfId="0" applyFont="1" applyFill="1" applyBorder="1" applyAlignment="1" applyProtection="1">
      <alignment vertical="center" wrapText="1"/>
      <protection hidden="1"/>
    </xf>
    <xf numFmtId="0" fontId="6" fillId="0" borderId="14" xfId="0" applyFont="1" applyFill="1" applyBorder="1" applyAlignment="1" applyProtection="1">
      <alignment horizontal="center"/>
      <protection hidden="1"/>
    </xf>
    <xf numFmtId="0" fontId="23" fillId="0" borderId="14" xfId="0" applyFont="1" applyFill="1" applyBorder="1" applyAlignment="1" applyProtection="1">
      <alignment horizontal="center" vertical="center" wrapText="1"/>
      <protection hidden="1"/>
    </xf>
    <xf numFmtId="0" fontId="6" fillId="0" borderId="13" xfId="0" applyFont="1" applyFill="1" applyBorder="1" applyAlignment="1" applyProtection="1">
      <alignment vertical="center" wrapText="1"/>
      <protection hidden="1"/>
    </xf>
    <xf numFmtId="0" fontId="6" fillId="0" borderId="14" xfId="0" applyFont="1" applyFill="1" applyBorder="1" applyAlignment="1" applyProtection="1">
      <alignment horizontal="center" vertical="center"/>
      <protection hidden="1"/>
    </xf>
    <xf numFmtId="0" fontId="6" fillId="0" borderId="13" xfId="0" applyFont="1" applyFill="1" applyBorder="1" applyAlignment="1" applyProtection="1">
      <alignment vertical="center"/>
      <protection hidden="1"/>
    </xf>
    <xf numFmtId="0" fontId="9" fillId="0" borderId="0" xfId="1" applyFont="1" applyFill="1" applyAlignment="1" applyProtection="1">
      <alignment horizontal="left" vertical="center"/>
      <protection hidden="1"/>
    </xf>
    <xf numFmtId="0" fontId="6" fillId="0" borderId="1" xfId="0" applyFont="1" applyFill="1" applyBorder="1" applyAlignment="1" applyProtection="1">
      <alignment horizontal="center" vertical="center"/>
      <protection hidden="1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6" fillId="14" borderId="1" xfId="0" applyFont="1" applyFill="1" applyBorder="1" applyAlignment="1" applyProtection="1">
      <alignment horizontal="center" vertical="center"/>
      <protection hidden="1"/>
    </xf>
    <xf numFmtId="0" fontId="6" fillId="14" borderId="5" xfId="0" applyFont="1" applyFill="1" applyBorder="1" applyAlignment="1" applyProtection="1">
      <alignment horizontal="center" vertical="center"/>
      <protection hidden="1"/>
    </xf>
    <xf numFmtId="0" fontId="6" fillId="14" borderId="14" xfId="0" applyFont="1" applyFill="1" applyBorder="1" applyAlignment="1" applyProtection="1">
      <alignment horizontal="center" vertical="center"/>
      <protection hidden="1"/>
    </xf>
    <xf numFmtId="0" fontId="6" fillId="0" borderId="14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1" fontId="8" fillId="14" borderId="1" xfId="0" applyNumberFormat="1" applyFont="1" applyFill="1" applyBorder="1" applyAlignment="1" applyProtection="1">
      <alignment horizontal="center"/>
      <protection hidden="1"/>
    </xf>
    <xf numFmtId="1" fontId="6" fillId="14" borderId="1" xfId="0" applyNumberFormat="1" applyFont="1" applyFill="1" applyBorder="1" applyAlignment="1" applyProtection="1">
      <alignment horizontal="center"/>
      <protection hidden="1"/>
    </xf>
    <xf numFmtId="1" fontId="43" fillId="14" borderId="1" xfId="0" applyNumberFormat="1" applyFont="1" applyFill="1" applyBorder="1" applyAlignment="1" applyProtection="1">
      <alignment horizontal="center"/>
      <protection hidden="1"/>
    </xf>
    <xf numFmtId="0" fontId="23" fillId="14" borderId="1" xfId="0" applyFont="1" applyFill="1" applyBorder="1" applyAlignment="1" applyProtection="1">
      <alignment vertical="center"/>
      <protection hidden="1"/>
    </xf>
    <xf numFmtId="0" fontId="42" fillId="2" borderId="1" xfId="0" applyFont="1" applyFill="1" applyBorder="1" applyAlignment="1" applyProtection="1">
      <alignment horizontal="center" vertical="center"/>
      <protection locked="0"/>
    </xf>
    <xf numFmtId="0" fontId="8" fillId="6" borderId="1" xfId="0" applyFont="1" applyFill="1" applyBorder="1" applyAlignment="1" applyProtection="1">
      <alignment horizontal="center"/>
      <protection locked="0"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4" fillId="0" borderId="2" xfId="0" applyFont="1" applyFill="1" applyBorder="1" applyAlignment="1" applyProtection="1">
      <alignment horizontal="center" vertical="center"/>
      <protection hidden="1"/>
    </xf>
    <xf numFmtId="0" fontId="11" fillId="16" borderId="1" xfId="0" applyFont="1" applyFill="1" applyBorder="1" applyAlignment="1" applyProtection="1">
      <alignment horizontal="center" vertical="center"/>
      <protection hidden="1"/>
    </xf>
    <xf numFmtId="0" fontId="11" fillId="16" borderId="18" xfId="0" applyFont="1" applyFill="1" applyBorder="1" applyAlignment="1" applyProtection="1">
      <alignment horizontal="center" vertical="center"/>
      <protection hidden="1"/>
    </xf>
    <xf numFmtId="0" fontId="11" fillId="16" borderId="19" xfId="0" applyFont="1" applyFill="1" applyBorder="1" applyAlignment="1" applyProtection="1">
      <alignment horizontal="center" vertical="center"/>
      <protection hidden="1"/>
    </xf>
    <xf numFmtId="0" fontId="11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center" vertical="center"/>
      <protection hidden="1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Fill="1" applyBorder="1" applyAlignment="1" applyProtection="1">
      <alignment horizontal="center" vertical="center"/>
      <protection hidden="1"/>
    </xf>
    <xf numFmtId="0" fontId="3" fillId="0" borderId="0" xfId="0" applyFont="1" applyFill="1" applyAlignment="1" applyProtection="1">
      <alignment horizontal="center" vertical="center"/>
      <protection hidden="1"/>
    </xf>
    <xf numFmtId="0" fontId="11" fillId="0" borderId="1" xfId="0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Fill="1" applyBorder="1" applyAlignment="1" applyProtection="1">
      <alignment horizontal="center" vertical="center"/>
      <protection hidden="1"/>
    </xf>
    <xf numFmtId="0" fontId="32" fillId="0" borderId="0" xfId="0" applyFont="1" applyFill="1" applyAlignment="1" applyProtection="1">
      <alignment vertical="center"/>
      <protection hidden="1"/>
    </xf>
    <xf numFmtId="0" fontId="32" fillId="9" borderId="0" xfId="0" applyFont="1" applyFill="1" applyAlignment="1" applyProtection="1">
      <alignment vertical="center"/>
      <protection hidden="1"/>
    </xf>
    <xf numFmtId="0" fontId="32" fillId="7" borderId="0" xfId="0" applyFont="1" applyFill="1" applyAlignment="1" applyProtection="1">
      <alignment vertical="center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0" fontId="44" fillId="4" borderId="1" xfId="0" applyFont="1" applyFill="1" applyBorder="1" applyAlignment="1" applyProtection="1">
      <alignment horizontal="center" vertical="center"/>
      <protection hidden="1"/>
    </xf>
    <xf numFmtId="0" fontId="46" fillId="4" borderId="1" xfId="0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1" fillId="0" borderId="0" xfId="0" applyFont="1" applyFill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horizontal="left" vertical="center"/>
      <protection hidden="1"/>
    </xf>
    <xf numFmtId="0" fontId="4" fillId="0" borderId="2" xfId="0" applyFont="1" applyFill="1" applyBorder="1" applyAlignment="1" applyProtection="1">
      <alignment horizontal="center" vertical="center"/>
      <protection hidden="1"/>
    </xf>
    <xf numFmtId="0" fontId="4" fillId="0" borderId="4" xfId="0" applyFont="1" applyFill="1" applyBorder="1" applyAlignment="1" applyProtection="1">
      <alignment horizontal="center" vertical="center"/>
      <protection hidden="1"/>
    </xf>
    <xf numFmtId="0" fontId="4" fillId="0" borderId="3" xfId="0" applyFont="1" applyFill="1" applyBorder="1" applyAlignment="1" applyProtection="1">
      <alignment horizontal="center" vertical="center"/>
      <protection hidden="1"/>
    </xf>
    <xf numFmtId="0" fontId="44" fillId="4" borderId="7" xfId="0" applyFont="1" applyFill="1" applyBorder="1" applyAlignment="1" applyProtection="1">
      <alignment horizontal="center" vertical="center" wrapText="1"/>
      <protection hidden="1"/>
    </xf>
    <xf numFmtId="0" fontId="44" fillId="4" borderId="10" xfId="0" applyFont="1" applyFill="1" applyBorder="1" applyAlignment="1" applyProtection="1">
      <alignment horizontal="center" vertical="center" wrapText="1"/>
      <protection hidden="1"/>
    </xf>
    <xf numFmtId="0" fontId="44" fillId="4" borderId="9" xfId="0" applyFont="1" applyFill="1" applyBorder="1" applyAlignment="1" applyProtection="1">
      <alignment horizontal="center" vertical="center" wrapText="1"/>
      <protection hidden="1"/>
    </xf>
    <xf numFmtId="0" fontId="44" fillId="4" borderId="6" xfId="0" applyFont="1" applyFill="1" applyBorder="1" applyAlignment="1" applyProtection="1">
      <alignment horizontal="center" vertical="center" wrapText="1"/>
      <protection hidden="1"/>
    </xf>
    <xf numFmtId="0" fontId="44" fillId="4" borderId="9" xfId="0" applyFont="1" applyFill="1" applyBorder="1" applyAlignment="1" applyProtection="1">
      <alignment horizontal="center" vertical="center"/>
      <protection hidden="1"/>
    </xf>
    <xf numFmtId="0" fontId="44" fillId="4" borderId="6" xfId="0" applyFont="1" applyFill="1" applyBorder="1" applyAlignment="1" applyProtection="1">
      <alignment horizontal="center" vertical="center"/>
      <protection hidden="1"/>
    </xf>
    <xf numFmtId="0" fontId="44" fillId="4" borderId="12" xfId="0" applyFont="1" applyFill="1" applyBorder="1" applyAlignment="1" applyProtection="1">
      <alignment horizontal="center" vertical="center"/>
      <protection hidden="1"/>
    </xf>
    <xf numFmtId="0" fontId="45" fillId="4" borderId="5" xfId="0" applyFont="1" applyFill="1" applyBorder="1" applyAlignment="1" applyProtection="1">
      <alignment horizontal="center" vertical="center" wrapText="1"/>
      <protection hidden="1"/>
    </xf>
    <xf numFmtId="0" fontId="45" fillId="4" borderId="14" xfId="0" applyFont="1" applyFill="1" applyBorder="1" applyAlignment="1" applyProtection="1">
      <alignment horizontal="center" vertical="center" wrapText="1"/>
      <protection hidden="1"/>
    </xf>
    <xf numFmtId="0" fontId="45" fillId="4" borderId="13" xfId="0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Fill="1" applyBorder="1" applyAlignment="1" applyProtection="1">
      <alignment horizontal="right" vertical="center" indent="1"/>
      <protection hidden="1"/>
    </xf>
    <xf numFmtId="0" fontId="25" fillId="0" borderId="0" xfId="0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horizontal="right" vertical="center"/>
      <protection hidden="1"/>
    </xf>
    <xf numFmtId="191" fontId="4" fillId="0" borderId="0" xfId="0" applyNumberFormat="1" applyFont="1" applyFill="1" applyBorder="1" applyAlignment="1" applyProtection="1">
      <alignment horizontal="center" vertical="center"/>
      <protection hidden="1"/>
    </xf>
    <xf numFmtId="1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44" fillId="4" borderId="2" xfId="0" applyFont="1" applyFill="1" applyBorder="1" applyAlignment="1" applyProtection="1">
      <alignment horizontal="center" vertical="center"/>
      <protection hidden="1"/>
    </xf>
    <xf numFmtId="0" fontId="44" fillId="4" borderId="4" xfId="0" applyFont="1" applyFill="1" applyBorder="1" applyAlignment="1" applyProtection="1">
      <alignment horizontal="center" vertical="center"/>
      <protection hidden="1"/>
    </xf>
    <xf numFmtId="0" fontId="44" fillId="4" borderId="3" xfId="0" applyFont="1" applyFill="1" applyBorder="1" applyAlignment="1" applyProtection="1">
      <alignment horizontal="center" vertical="center"/>
      <protection hidden="1"/>
    </xf>
    <xf numFmtId="0" fontId="44" fillId="4" borderId="7" xfId="0" applyFont="1" applyFill="1" applyBorder="1" applyAlignment="1" applyProtection="1">
      <alignment horizontal="center" vertical="center"/>
      <protection hidden="1"/>
    </xf>
    <xf numFmtId="0" fontId="44" fillId="4" borderId="10" xfId="0" applyFont="1" applyFill="1" applyBorder="1" applyAlignment="1" applyProtection="1">
      <alignment horizontal="center" vertical="center"/>
      <protection hidden="1"/>
    </xf>
    <xf numFmtId="0" fontId="44" fillId="4" borderId="11" xfId="0" applyFont="1" applyFill="1" applyBorder="1" applyAlignment="1" applyProtection="1">
      <alignment horizontal="center" vertical="center"/>
      <protection hidden="1"/>
    </xf>
    <xf numFmtId="0" fontId="44" fillId="4" borderId="1" xfId="0" applyFont="1" applyFill="1" applyBorder="1" applyAlignment="1" applyProtection="1">
      <alignment horizontal="center" vertical="center" wrapText="1"/>
      <protection hidden="1"/>
    </xf>
    <xf numFmtId="0" fontId="44" fillId="4" borderId="1" xfId="0" applyFont="1" applyFill="1" applyBorder="1" applyAlignment="1" applyProtection="1">
      <alignment horizontal="center" vertical="center"/>
      <protection hidden="1"/>
    </xf>
    <xf numFmtId="0" fontId="11" fillId="0" borderId="1" xfId="0" applyFont="1" applyFill="1" applyBorder="1" applyAlignment="1" applyProtection="1">
      <alignment horizontal="left" vertical="center"/>
      <protection locked="0"/>
    </xf>
    <xf numFmtId="0" fontId="11" fillId="16" borderId="1" xfId="0" applyFont="1" applyFill="1" applyBorder="1" applyAlignment="1" applyProtection="1">
      <alignment horizontal="center" vertical="center"/>
      <protection hidden="1"/>
    </xf>
    <xf numFmtId="0" fontId="11" fillId="19" borderId="17" xfId="0" applyFont="1" applyFill="1" applyBorder="1" applyAlignment="1" applyProtection="1">
      <alignment horizontal="left" vertical="center" indent="2"/>
      <protection hidden="1"/>
    </xf>
    <xf numFmtId="0" fontId="11" fillId="19" borderId="18" xfId="0" applyFont="1" applyFill="1" applyBorder="1" applyAlignment="1" applyProtection="1">
      <alignment horizontal="left" vertical="center" indent="2"/>
      <protection hidden="1"/>
    </xf>
    <xf numFmtId="0" fontId="11" fillId="19" borderId="19" xfId="0" applyFont="1" applyFill="1" applyBorder="1" applyAlignment="1" applyProtection="1">
      <alignment horizontal="left" vertical="center" indent="2"/>
      <protection hidden="1"/>
    </xf>
    <xf numFmtId="0" fontId="11" fillId="16" borderId="17" xfId="0" applyFont="1" applyFill="1" applyBorder="1" applyAlignment="1" applyProtection="1">
      <alignment horizontal="center" vertical="center"/>
      <protection hidden="1"/>
    </xf>
    <xf numFmtId="0" fontId="11" fillId="16" borderId="18" xfId="0" applyFont="1" applyFill="1" applyBorder="1" applyAlignment="1" applyProtection="1">
      <alignment horizontal="center" vertical="center"/>
      <protection hidden="1"/>
    </xf>
    <xf numFmtId="0" fontId="11" fillId="16" borderId="19" xfId="0" applyFont="1" applyFill="1" applyBorder="1" applyAlignment="1" applyProtection="1">
      <alignment horizontal="center" vertical="center"/>
      <protection hidden="1"/>
    </xf>
    <xf numFmtId="0" fontId="11" fillId="2" borderId="17" xfId="0" applyFont="1" applyFill="1" applyBorder="1" applyAlignment="1" applyProtection="1">
      <alignment horizontal="center" vertical="center"/>
      <protection locked="0"/>
    </xf>
    <xf numFmtId="0" fontId="11" fillId="2" borderId="19" xfId="0" applyFont="1" applyFill="1" applyBorder="1" applyAlignment="1" applyProtection="1">
      <alignment horizontal="center" vertical="center"/>
      <protection locked="0"/>
    </xf>
    <xf numFmtId="0" fontId="11" fillId="16" borderId="1" xfId="0" applyFont="1" applyFill="1" applyBorder="1" applyAlignment="1" applyProtection="1">
      <alignment horizontal="right" vertical="center"/>
      <protection hidden="1"/>
    </xf>
    <xf numFmtId="0" fontId="11" fillId="15" borderId="1" xfId="0" applyFont="1" applyFill="1" applyBorder="1" applyAlignment="1" applyProtection="1">
      <alignment horizontal="left" vertical="center" indent="1"/>
      <protection locked="0"/>
    </xf>
    <xf numFmtId="0" fontId="11" fillId="15" borderId="17" xfId="0" applyFont="1" applyFill="1" applyBorder="1" applyAlignment="1" applyProtection="1">
      <alignment horizontal="left" vertical="center" indent="1"/>
      <protection locked="0"/>
    </xf>
    <xf numFmtId="0" fontId="11" fillId="15" borderId="19" xfId="0" applyFont="1" applyFill="1" applyBorder="1" applyAlignment="1" applyProtection="1">
      <alignment horizontal="left" vertical="center" indent="1"/>
      <protection locked="0"/>
    </xf>
    <xf numFmtId="0" fontId="11" fillId="0" borderId="17" xfId="0" applyFont="1" applyBorder="1" applyAlignment="1" applyProtection="1">
      <alignment horizontal="left" vertical="center" indent="1"/>
      <protection locked="0"/>
    </xf>
    <xf numFmtId="0" fontId="11" fillId="0" borderId="18" xfId="0" applyFont="1" applyBorder="1" applyAlignment="1" applyProtection="1">
      <alignment horizontal="left" vertical="center" indent="1"/>
      <protection locked="0"/>
    </xf>
    <xf numFmtId="0" fontId="11" fillId="0" borderId="19" xfId="0" applyFont="1" applyBorder="1" applyAlignment="1" applyProtection="1">
      <alignment horizontal="left" vertical="center" indent="1"/>
      <protection locked="0"/>
    </xf>
    <xf numFmtId="0" fontId="11" fillId="16" borderId="17" xfId="0" applyFont="1" applyFill="1" applyBorder="1" applyAlignment="1" applyProtection="1">
      <alignment horizontal="left" vertical="center"/>
      <protection hidden="1"/>
    </xf>
    <xf numFmtId="0" fontId="11" fillId="16" borderId="18" xfId="0" applyFont="1" applyFill="1" applyBorder="1" applyAlignment="1" applyProtection="1">
      <alignment horizontal="left" vertical="center"/>
      <protection hidden="1"/>
    </xf>
    <xf numFmtId="0" fontId="11" fillId="16" borderId="19" xfId="0" applyFont="1" applyFill="1" applyBorder="1" applyAlignment="1" applyProtection="1">
      <alignment horizontal="left" vertical="center"/>
      <protection hidden="1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15" borderId="18" xfId="0" applyFont="1" applyFill="1" applyBorder="1" applyAlignment="1" applyProtection="1">
      <alignment horizontal="left" vertical="center" indent="1"/>
      <protection locked="0"/>
    </xf>
    <xf numFmtId="0" fontId="33" fillId="18" borderId="0" xfId="0" applyFont="1" applyFill="1" applyAlignment="1" applyProtection="1">
      <alignment horizontal="center" vertical="center"/>
      <protection hidden="1"/>
    </xf>
    <xf numFmtId="0" fontId="33" fillId="18" borderId="0" xfId="0" applyFont="1" applyFill="1" applyBorder="1" applyAlignment="1" applyProtection="1">
      <alignment horizontal="center" vertical="center"/>
      <protection hidden="1"/>
    </xf>
    <xf numFmtId="0" fontId="11" fillId="19" borderId="1" xfId="0" applyFont="1" applyFill="1" applyBorder="1" applyAlignment="1" applyProtection="1">
      <alignment horizontal="left" vertical="center" indent="2"/>
      <protection hidden="1"/>
    </xf>
    <xf numFmtId="0" fontId="11" fillId="19" borderId="18" xfId="0" applyFont="1" applyFill="1" applyBorder="1" applyAlignment="1" applyProtection="1">
      <alignment horizontal="left" vertical="center"/>
      <protection hidden="1"/>
    </xf>
    <xf numFmtId="0" fontId="11" fillId="19" borderId="19" xfId="0" applyFont="1" applyFill="1" applyBorder="1" applyAlignment="1" applyProtection="1">
      <alignment horizontal="left" vertical="center"/>
      <protection hidden="1"/>
    </xf>
    <xf numFmtId="0" fontId="11" fillId="0" borderId="1" xfId="0" applyFont="1" applyFill="1" applyBorder="1" applyAlignment="1" applyProtection="1">
      <alignment horizontal="left" vertical="center" indent="1"/>
      <protection locked="0"/>
    </xf>
    <xf numFmtId="0" fontId="11" fillId="0" borderId="1" xfId="0" applyFont="1" applyFill="1" applyBorder="1" applyAlignment="1" applyProtection="1">
      <alignment horizontal="left" vertical="center" indent="1"/>
      <protection hidden="1"/>
    </xf>
    <xf numFmtId="0" fontId="11" fillId="15" borderId="17" xfId="0" applyNumberFormat="1" applyFont="1" applyFill="1" applyBorder="1" applyAlignment="1" applyProtection="1">
      <alignment horizontal="left" vertical="center" indent="1"/>
      <protection locked="0"/>
    </xf>
    <xf numFmtId="0" fontId="11" fillId="15" borderId="18" xfId="0" applyNumberFormat="1" applyFont="1" applyFill="1" applyBorder="1" applyAlignment="1" applyProtection="1">
      <alignment horizontal="left" vertical="center" indent="1"/>
      <protection locked="0"/>
    </xf>
    <xf numFmtId="0" fontId="11" fillId="15" borderId="19" xfId="0" applyNumberFormat="1" applyFont="1" applyFill="1" applyBorder="1" applyAlignment="1" applyProtection="1">
      <alignment horizontal="left" vertical="center" indent="1"/>
      <protection locked="0"/>
    </xf>
    <xf numFmtId="192" fontId="11" fillId="15" borderId="17" xfId="0" applyNumberFormat="1" applyFont="1" applyFill="1" applyBorder="1" applyAlignment="1" applyProtection="1">
      <alignment horizontal="left" vertical="center" indent="1"/>
      <protection locked="0"/>
    </xf>
    <xf numFmtId="192" fontId="11" fillId="15" borderId="18" xfId="0" applyNumberFormat="1" applyFont="1" applyFill="1" applyBorder="1" applyAlignment="1" applyProtection="1">
      <alignment horizontal="left" vertical="center" indent="1"/>
      <protection locked="0"/>
    </xf>
    <xf numFmtId="192" fontId="11" fillId="15" borderId="19" xfId="0" applyNumberFormat="1" applyFont="1" applyFill="1" applyBorder="1" applyAlignment="1" applyProtection="1">
      <alignment horizontal="left" vertical="center" indent="1"/>
      <protection locked="0"/>
    </xf>
    <xf numFmtId="0" fontId="11" fillId="0" borderId="1" xfId="0" applyFont="1" applyFill="1" applyBorder="1" applyAlignment="1" applyProtection="1">
      <alignment horizontal="center" vertical="center"/>
      <protection locked="0"/>
    </xf>
    <xf numFmtId="0" fontId="11" fillId="0" borderId="17" xfId="0" applyFont="1" applyFill="1" applyBorder="1" applyAlignment="1" applyProtection="1">
      <alignment horizontal="left" vertical="center" indent="1"/>
      <protection locked="0"/>
    </xf>
    <xf numFmtId="0" fontId="11" fillId="0" borderId="18" xfId="0" applyFont="1" applyFill="1" applyBorder="1" applyAlignment="1" applyProtection="1">
      <alignment horizontal="left" vertical="center" indent="1"/>
      <protection locked="0"/>
    </xf>
    <xf numFmtId="0" fontId="11" fillId="0" borderId="19" xfId="0" applyFont="1" applyFill="1" applyBorder="1" applyAlignment="1" applyProtection="1">
      <alignment horizontal="left" vertical="center" indent="1"/>
      <protection locked="0"/>
    </xf>
    <xf numFmtId="0" fontId="11" fillId="0" borderId="7" xfId="0" applyFont="1" applyFill="1" applyBorder="1" applyAlignment="1" applyProtection="1">
      <alignment horizontal="right" vertical="center"/>
      <protection hidden="1"/>
    </xf>
    <xf numFmtId="0" fontId="11" fillId="0" borderId="16" xfId="0" applyFont="1" applyFill="1" applyBorder="1" applyAlignment="1" applyProtection="1">
      <alignment horizontal="right" vertical="center"/>
      <protection hidden="1"/>
    </xf>
    <xf numFmtId="0" fontId="11" fillId="0" borderId="16" xfId="0" applyFont="1" applyFill="1" applyBorder="1" applyAlignment="1" applyProtection="1">
      <alignment horizontal="left" vertical="center" indent="1"/>
      <protection hidden="1"/>
    </xf>
    <xf numFmtId="0" fontId="11" fillId="0" borderId="16" xfId="0" applyFont="1" applyFill="1" applyBorder="1" applyAlignment="1" applyProtection="1">
      <alignment horizontal="center" vertical="center"/>
      <protection hidden="1"/>
    </xf>
    <xf numFmtId="0" fontId="11" fillId="0" borderId="11" xfId="0" applyFont="1" applyFill="1" applyBorder="1" applyAlignment="1" applyProtection="1">
      <alignment horizontal="left" vertical="center" indent="1"/>
      <protection hidden="1"/>
    </xf>
    <xf numFmtId="0" fontId="11" fillId="16" borderId="7" xfId="0" applyFont="1" applyFill="1" applyBorder="1" applyAlignment="1" applyProtection="1">
      <alignment horizontal="center" vertical="center"/>
      <protection hidden="1"/>
    </xf>
    <xf numFmtId="0" fontId="11" fillId="16" borderId="16" xfId="0" applyFont="1" applyFill="1" applyBorder="1" applyAlignment="1" applyProtection="1">
      <alignment horizontal="center" vertical="center"/>
      <protection hidden="1"/>
    </xf>
    <xf numFmtId="0" fontId="11" fillId="16" borderId="11" xfId="0" applyFont="1" applyFill="1" applyBorder="1" applyAlignment="1" applyProtection="1">
      <alignment horizontal="center" vertical="center"/>
      <protection hidden="1"/>
    </xf>
    <xf numFmtId="0" fontId="11" fillId="2" borderId="1" xfId="0" applyFont="1" applyFill="1" applyBorder="1" applyAlignment="1" applyProtection="1">
      <alignment horizontal="left" vertical="center" indent="1"/>
      <protection locked="0"/>
    </xf>
    <xf numFmtId="0" fontId="11" fillId="0" borderId="9" xfId="0" applyFont="1" applyFill="1" applyBorder="1" applyAlignment="1" applyProtection="1">
      <alignment horizontal="right" vertical="center"/>
      <protection hidden="1"/>
    </xf>
    <xf numFmtId="0" fontId="11" fillId="0" borderId="21" xfId="0" applyFont="1" applyFill="1" applyBorder="1" applyAlignment="1" applyProtection="1">
      <alignment horizontal="right" vertical="center"/>
      <protection hidden="1"/>
    </xf>
    <xf numFmtId="0" fontId="29" fillId="0" borderId="21" xfId="0" applyFont="1" applyFill="1" applyBorder="1" applyAlignment="1" applyProtection="1">
      <alignment horizontal="left" vertical="center" indent="1"/>
      <protection hidden="1"/>
    </xf>
    <xf numFmtId="0" fontId="11" fillId="0" borderId="21" xfId="0" applyFont="1" applyFill="1" applyBorder="1" applyAlignment="1" applyProtection="1">
      <alignment horizontal="center" vertical="center"/>
      <protection hidden="1"/>
    </xf>
    <xf numFmtId="0" fontId="29" fillId="0" borderId="22" xfId="0" applyFont="1" applyFill="1" applyBorder="1" applyAlignment="1" applyProtection="1">
      <alignment horizontal="left" vertical="center" indent="1"/>
      <protection hidden="1"/>
    </xf>
    <xf numFmtId="0" fontId="11" fillId="16" borderId="17" xfId="0" applyFont="1" applyFill="1" applyBorder="1" applyAlignment="1" applyProtection="1">
      <alignment horizontal="right" vertical="center"/>
      <protection hidden="1"/>
    </xf>
    <xf numFmtId="0" fontId="11" fillId="16" borderId="18" xfId="0" applyFont="1" applyFill="1" applyBorder="1" applyAlignment="1" applyProtection="1">
      <alignment horizontal="right" vertical="center"/>
      <protection hidden="1"/>
    </xf>
    <xf numFmtId="0" fontId="11" fillId="16" borderId="19" xfId="0" applyFont="1" applyFill="1" applyBorder="1" applyAlignment="1" applyProtection="1">
      <alignment horizontal="right" vertical="center"/>
      <protection hidden="1"/>
    </xf>
    <xf numFmtId="0" fontId="11" fillId="0" borderId="0" xfId="0" applyFont="1" applyFill="1" applyBorder="1" applyAlignment="1" applyProtection="1">
      <alignment horizontal="center" vertical="center" shrinkToFit="1"/>
      <protection hidden="1"/>
    </xf>
    <xf numFmtId="0" fontId="11" fillId="0" borderId="0" xfId="1" applyFont="1" applyFill="1" applyBorder="1" applyAlignment="1" applyProtection="1">
      <alignment horizontal="center" vertical="center"/>
      <protection hidden="1"/>
    </xf>
    <xf numFmtId="0" fontId="26" fillId="19" borderId="40" xfId="0" applyFont="1" applyFill="1" applyBorder="1" applyAlignment="1" applyProtection="1">
      <alignment horizontal="center"/>
      <protection hidden="1"/>
    </xf>
    <xf numFmtId="0" fontId="26" fillId="19" borderId="23" xfId="0" applyFont="1" applyFill="1" applyBorder="1" applyAlignment="1" applyProtection="1">
      <alignment horizontal="center"/>
      <protection hidden="1"/>
    </xf>
    <xf numFmtId="0" fontId="26" fillId="19" borderId="41" xfId="0" applyFont="1" applyFill="1" applyBorder="1" applyAlignment="1" applyProtection="1">
      <alignment horizontal="center"/>
      <protection hidden="1"/>
    </xf>
    <xf numFmtId="0" fontId="15" fillId="19" borderId="42" xfId="0" applyFont="1" applyFill="1" applyBorder="1" applyAlignment="1" applyProtection="1">
      <alignment horizontal="center" vertical="center"/>
      <protection hidden="1"/>
    </xf>
    <xf numFmtId="0" fontId="15" fillId="19" borderId="0" xfId="0" applyFont="1" applyFill="1" applyBorder="1" applyAlignment="1" applyProtection="1">
      <alignment horizontal="center" vertical="center"/>
      <protection hidden="1"/>
    </xf>
    <xf numFmtId="0" fontId="15" fillId="19" borderId="43" xfId="0" applyFont="1" applyFill="1" applyBorder="1" applyAlignment="1" applyProtection="1">
      <alignment horizontal="center" vertical="center"/>
      <protection hidden="1"/>
    </xf>
    <xf numFmtId="0" fontId="1" fillId="0" borderId="0" xfId="0" applyFont="1" applyFill="1" applyBorder="1" applyAlignment="1" applyProtection="1">
      <alignment horizontal="left" vertical="center" indent="1"/>
      <protection hidden="1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7" xfId="0" applyFont="1" applyFill="1" applyBorder="1" applyAlignment="1" applyProtection="1">
      <alignment horizontal="center" vertical="center" wrapText="1"/>
      <protection locked="0"/>
    </xf>
    <xf numFmtId="0" fontId="8" fillId="0" borderId="19" xfId="0" applyFont="1" applyFill="1" applyBorder="1" applyAlignment="1" applyProtection="1">
      <alignment horizontal="center" vertical="center" wrapText="1"/>
      <protection locked="0"/>
    </xf>
    <xf numFmtId="0" fontId="21" fillId="0" borderId="17" xfId="0" applyFont="1" applyFill="1" applyBorder="1" applyAlignment="1" applyProtection="1">
      <alignment horizontal="left" vertical="top" wrapText="1"/>
      <protection locked="0"/>
    </xf>
    <xf numFmtId="0" fontId="21" fillId="0" borderId="18" xfId="0" applyFont="1" applyFill="1" applyBorder="1" applyAlignment="1" applyProtection="1">
      <alignment horizontal="left" vertical="top" wrapText="1"/>
      <protection locked="0"/>
    </xf>
    <xf numFmtId="0" fontId="21" fillId="0" borderId="19" xfId="0" applyFont="1" applyFill="1" applyBorder="1" applyAlignment="1" applyProtection="1">
      <alignment horizontal="left" vertical="top" wrapText="1"/>
      <protection locked="0"/>
    </xf>
    <xf numFmtId="0" fontId="8" fillId="0" borderId="7" xfId="0" applyFont="1" applyFill="1" applyBorder="1" applyAlignment="1" applyProtection="1">
      <alignment horizontal="center" vertical="center" wrapText="1"/>
      <protection locked="0"/>
    </xf>
    <xf numFmtId="0" fontId="8" fillId="0" borderId="11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21" fillId="0" borderId="1" xfId="0" applyFont="1" applyFill="1" applyBorder="1" applyAlignment="1" applyProtection="1">
      <alignment horizontal="left" vertical="top" wrapText="1"/>
      <protection locked="0"/>
    </xf>
    <xf numFmtId="0" fontId="3" fillId="0" borderId="0" xfId="0" applyFont="1" applyFill="1" applyBorder="1" applyAlignment="1" applyProtection="1">
      <alignment horizontal="right" vertical="center"/>
      <protection hidden="1"/>
    </xf>
    <xf numFmtId="0" fontId="6" fillId="0" borderId="1" xfId="0" applyFont="1" applyFill="1" applyBorder="1" applyAlignment="1" applyProtection="1">
      <alignment horizontal="center" vertical="center"/>
      <protection hidden="1"/>
    </xf>
    <xf numFmtId="0" fontId="8" fillId="0" borderId="27" xfId="0" applyFont="1" applyFill="1" applyBorder="1" applyAlignment="1" applyProtection="1">
      <alignment horizontal="center" vertical="center"/>
      <protection locked="0"/>
    </xf>
    <xf numFmtId="0" fontId="8" fillId="0" borderId="28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8" fillId="0" borderId="25" xfId="0" applyFont="1" applyFill="1" applyBorder="1" applyAlignment="1" applyProtection="1">
      <alignment horizontal="center" vertical="center"/>
      <protection locked="0"/>
    </xf>
    <xf numFmtId="0" fontId="8" fillId="0" borderId="26" xfId="0" applyFont="1" applyFill="1" applyBorder="1" applyAlignment="1" applyProtection="1">
      <alignment horizontal="center" vertical="center"/>
      <protection locked="0"/>
    </xf>
    <xf numFmtId="0" fontId="21" fillId="0" borderId="17" xfId="0" applyFont="1" applyFill="1" applyBorder="1" applyAlignment="1" applyProtection="1">
      <alignment horizontal="center" vertical="top" wrapText="1"/>
      <protection locked="0"/>
    </xf>
    <xf numFmtId="0" fontId="21" fillId="0" borderId="18" xfId="0" applyFont="1" applyFill="1" applyBorder="1" applyAlignment="1" applyProtection="1">
      <alignment horizontal="center" vertical="top" wrapText="1"/>
      <protection locked="0"/>
    </xf>
    <xf numFmtId="0" fontId="21" fillId="0" borderId="19" xfId="0" applyFont="1" applyFill="1" applyBorder="1" applyAlignment="1" applyProtection="1">
      <alignment horizontal="center" vertical="top" wrapText="1"/>
      <protection locked="0"/>
    </xf>
    <xf numFmtId="0" fontId="3" fillId="0" borderId="0" xfId="0" applyFont="1" applyFill="1" applyBorder="1" applyAlignment="1" applyProtection="1">
      <alignment horizontal="right" vertical="center" indent="1"/>
      <protection hidden="1"/>
    </xf>
    <xf numFmtId="0" fontId="8" fillId="0" borderId="29" xfId="0" applyFont="1" applyFill="1" applyBorder="1" applyAlignment="1" applyProtection="1">
      <alignment horizontal="center" vertical="center"/>
      <protection locked="0"/>
    </xf>
    <xf numFmtId="0" fontId="8" fillId="0" borderId="30" xfId="0" applyFont="1" applyFill="1" applyBorder="1" applyAlignment="1" applyProtection="1">
      <alignment horizontal="center" vertical="center"/>
      <protection locked="0"/>
    </xf>
    <xf numFmtId="0" fontId="9" fillId="14" borderId="5" xfId="0" applyFont="1" applyFill="1" applyBorder="1" applyAlignment="1" applyProtection="1">
      <alignment horizontal="center" vertical="center"/>
      <protection hidden="1"/>
    </xf>
    <xf numFmtId="0" fontId="9" fillId="14" borderId="14" xfId="0" applyFont="1" applyFill="1" applyBorder="1" applyAlignment="1" applyProtection="1">
      <alignment horizontal="center" vertical="center"/>
      <protection hidden="1"/>
    </xf>
    <xf numFmtId="0" fontId="10" fillId="14" borderId="17" xfId="0" applyFont="1" applyFill="1" applyBorder="1" applyAlignment="1" applyProtection="1">
      <alignment horizontal="right" vertical="center"/>
      <protection hidden="1"/>
    </xf>
    <xf numFmtId="0" fontId="10" fillId="14" borderId="19" xfId="0" applyFont="1" applyFill="1" applyBorder="1" applyAlignment="1" applyProtection="1">
      <alignment horizontal="right" vertical="center"/>
      <protection hidden="1"/>
    </xf>
    <xf numFmtId="0" fontId="9" fillId="0" borderId="17" xfId="0" applyFont="1" applyFill="1" applyBorder="1" applyAlignment="1" applyProtection="1">
      <alignment vertical="center"/>
      <protection locked="0"/>
    </xf>
    <xf numFmtId="0" fontId="9" fillId="0" borderId="18" xfId="0" applyFont="1" applyFill="1" applyBorder="1" applyAlignment="1" applyProtection="1">
      <alignment vertical="center"/>
      <protection locked="0"/>
    </xf>
    <xf numFmtId="0" fontId="9" fillId="0" borderId="19" xfId="0" applyFont="1" applyFill="1" applyBorder="1" applyAlignment="1" applyProtection="1">
      <alignment vertical="center"/>
      <protection locked="0"/>
    </xf>
    <xf numFmtId="0" fontId="9" fillId="14" borderId="17" xfId="0" applyFont="1" applyFill="1" applyBorder="1" applyAlignment="1" applyProtection="1">
      <alignment horizontal="center"/>
      <protection hidden="1"/>
    </xf>
    <xf numFmtId="0" fontId="9" fillId="14" borderId="18" xfId="0" applyFont="1" applyFill="1" applyBorder="1" applyAlignment="1" applyProtection="1">
      <alignment horizontal="center"/>
      <protection hidden="1"/>
    </xf>
    <xf numFmtId="0" fontId="9" fillId="14" borderId="19" xfId="0" applyFont="1" applyFill="1" applyBorder="1" applyAlignment="1" applyProtection="1">
      <alignment horizontal="center"/>
      <protection hidden="1"/>
    </xf>
    <xf numFmtId="0" fontId="10" fillId="0" borderId="0" xfId="0" applyFont="1" applyFill="1" applyAlignment="1" applyProtection="1">
      <alignment horizontal="center"/>
      <protection hidden="1"/>
    </xf>
    <xf numFmtId="0" fontId="11" fillId="0" borderId="0" xfId="0" applyFont="1" applyFill="1" applyAlignment="1" applyProtection="1">
      <alignment horizontal="center"/>
      <protection hidden="1"/>
    </xf>
    <xf numFmtId="0" fontId="31" fillId="14" borderId="5" xfId="0" applyFont="1" applyFill="1" applyBorder="1" applyAlignment="1" applyProtection="1">
      <alignment horizontal="center" vertical="center"/>
      <protection hidden="1"/>
    </xf>
    <xf numFmtId="0" fontId="31" fillId="14" borderId="14" xfId="0" applyFont="1" applyFill="1" applyBorder="1" applyAlignment="1" applyProtection="1">
      <alignment horizontal="center" vertical="center"/>
      <protection hidden="1"/>
    </xf>
    <xf numFmtId="0" fontId="10" fillId="14" borderId="18" xfId="0" applyFont="1" applyFill="1" applyBorder="1" applyAlignment="1" applyProtection="1">
      <alignment horizontal="center" vertical="center"/>
      <protection hidden="1"/>
    </xf>
    <xf numFmtId="0" fontId="10" fillId="14" borderId="19" xfId="0" applyFont="1" applyFill="1" applyBorder="1" applyAlignment="1" applyProtection="1">
      <alignment horizontal="center" vertical="center"/>
      <protection hidden="1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14" borderId="1" xfId="0" applyFont="1" applyFill="1" applyBorder="1" applyAlignment="1" applyProtection="1">
      <alignment horizontal="center" vertical="center"/>
      <protection hidden="1"/>
    </xf>
    <xf numFmtId="0" fontId="31" fillId="14" borderId="17" xfId="0" applyFont="1" applyFill="1" applyBorder="1" applyAlignment="1" applyProtection="1">
      <alignment horizontal="center" vertical="center"/>
      <protection hidden="1"/>
    </xf>
    <xf numFmtId="0" fontId="31" fillId="14" borderId="18" xfId="0" applyFont="1" applyFill="1" applyBorder="1" applyAlignment="1" applyProtection="1">
      <alignment horizontal="center" vertical="center"/>
      <protection hidden="1"/>
    </xf>
    <xf numFmtId="0" fontId="31" fillId="14" borderId="19" xfId="0" applyFont="1" applyFill="1" applyBorder="1" applyAlignment="1" applyProtection="1">
      <alignment horizontal="center" vertical="center"/>
      <protection hidden="1"/>
    </xf>
    <xf numFmtId="0" fontId="10" fillId="14" borderId="7" xfId="0" applyFont="1" applyFill="1" applyBorder="1" applyAlignment="1" applyProtection="1">
      <alignment horizontal="center" vertical="center"/>
      <protection hidden="1"/>
    </xf>
    <xf numFmtId="0" fontId="10" fillId="14" borderId="16" xfId="0" applyFont="1" applyFill="1" applyBorder="1" applyAlignment="1" applyProtection="1">
      <alignment horizontal="center" vertical="center"/>
      <protection hidden="1"/>
    </xf>
    <xf numFmtId="0" fontId="10" fillId="14" borderId="11" xfId="0" applyFont="1" applyFill="1" applyBorder="1" applyAlignment="1" applyProtection="1">
      <alignment horizontal="center" vertical="center"/>
      <protection hidden="1"/>
    </xf>
    <xf numFmtId="0" fontId="10" fillId="14" borderId="9" xfId="0" applyFont="1" applyFill="1" applyBorder="1" applyAlignment="1" applyProtection="1">
      <alignment horizontal="center" vertical="center"/>
      <protection hidden="1"/>
    </xf>
    <xf numFmtId="0" fontId="10" fillId="14" borderId="21" xfId="0" applyFont="1" applyFill="1" applyBorder="1" applyAlignment="1" applyProtection="1">
      <alignment horizontal="center" vertical="center"/>
      <protection hidden="1"/>
    </xf>
    <xf numFmtId="0" fontId="10" fillId="14" borderId="22" xfId="0" applyFont="1" applyFill="1" applyBorder="1" applyAlignment="1" applyProtection="1">
      <alignment horizontal="center" vertical="center"/>
      <protection hidden="1"/>
    </xf>
    <xf numFmtId="0" fontId="10" fillId="14" borderId="1" xfId="0" applyFont="1" applyFill="1" applyBorder="1" applyAlignment="1" applyProtection="1">
      <alignment horizontal="center" vertical="center" textRotation="90" wrapText="1"/>
      <protection hidden="1"/>
    </xf>
    <xf numFmtId="0" fontId="10" fillId="14" borderId="14" xfId="0" applyFont="1" applyFill="1" applyBorder="1" applyAlignment="1" applyProtection="1">
      <alignment horizontal="center" vertical="center"/>
      <protection hidden="1"/>
    </xf>
    <xf numFmtId="0" fontId="10" fillId="14" borderId="13" xfId="0" applyFont="1" applyFill="1" applyBorder="1" applyAlignment="1" applyProtection="1">
      <alignment horizontal="center" vertical="center"/>
      <protection hidden="1"/>
    </xf>
    <xf numFmtId="0" fontId="10" fillId="14" borderId="8" xfId="0" applyFont="1" applyFill="1" applyBorder="1" applyAlignment="1" applyProtection="1">
      <alignment horizontal="center"/>
      <protection hidden="1"/>
    </xf>
    <xf numFmtId="0" fontId="10" fillId="14" borderId="0" xfId="0" applyFont="1" applyFill="1" applyBorder="1" applyAlignment="1" applyProtection="1">
      <alignment horizontal="center"/>
      <protection hidden="1"/>
    </xf>
    <xf numFmtId="0" fontId="10" fillId="14" borderId="20" xfId="0" applyFont="1" applyFill="1" applyBorder="1" applyAlignment="1" applyProtection="1">
      <alignment horizontal="center"/>
      <protection hidden="1"/>
    </xf>
    <xf numFmtId="0" fontId="10" fillId="14" borderId="9" xfId="0" applyFont="1" applyFill="1" applyBorder="1" applyAlignment="1" applyProtection="1">
      <alignment horizontal="center"/>
      <protection hidden="1"/>
    </xf>
    <xf numFmtId="0" fontId="10" fillId="14" borderId="21" xfId="0" applyFont="1" applyFill="1" applyBorder="1" applyAlignment="1" applyProtection="1">
      <alignment horizontal="center"/>
      <protection hidden="1"/>
    </xf>
    <xf numFmtId="0" fontId="10" fillId="14" borderId="22" xfId="0" applyFont="1" applyFill="1" applyBorder="1" applyAlignment="1" applyProtection="1">
      <alignment horizontal="center"/>
      <protection hidden="1"/>
    </xf>
    <xf numFmtId="0" fontId="10" fillId="14" borderId="17" xfId="0" applyFont="1" applyFill="1" applyBorder="1" applyAlignment="1" applyProtection="1">
      <alignment horizontal="center" vertical="center"/>
      <protection hidden="1"/>
    </xf>
    <xf numFmtId="0" fontId="30" fillId="14" borderId="18" xfId="0" applyFont="1" applyFill="1" applyBorder="1" applyAlignment="1" applyProtection="1">
      <alignment horizontal="center" vertical="center"/>
      <protection hidden="1"/>
    </xf>
    <xf numFmtId="0" fontId="30" fillId="14" borderId="19" xfId="0" applyFont="1" applyFill="1" applyBorder="1" applyAlignment="1" applyProtection="1">
      <alignment horizontal="center" vertical="center"/>
      <protection hidden="1"/>
    </xf>
    <xf numFmtId="0" fontId="10" fillId="14" borderId="1" xfId="0" applyFont="1" applyFill="1" applyBorder="1" applyAlignment="1" applyProtection="1">
      <alignment horizontal="left" vertical="center" textRotation="90" shrinkToFit="1"/>
      <protection hidden="1"/>
    </xf>
    <xf numFmtId="0" fontId="10" fillId="14" borderId="5" xfId="0" applyFont="1" applyFill="1" applyBorder="1" applyAlignment="1" applyProtection="1">
      <alignment horizontal="left" vertical="center" textRotation="90" shrinkToFit="1"/>
      <protection hidden="1"/>
    </xf>
    <xf numFmtId="0" fontId="10" fillId="14" borderId="14" xfId="0" applyFont="1" applyFill="1" applyBorder="1" applyAlignment="1" applyProtection="1">
      <alignment horizontal="left" vertical="center" textRotation="90" shrinkToFit="1"/>
      <protection hidden="1"/>
    </xf>
    <xf numFmtId="0" fontId="10" fillId="14" borderId="13" xfId="0" applyFont="1" applyFill="1" applyBorder="1" applyAlignment="1" applyProtection="1">
      <alignment horizontal="left" vertical="center" textRotation="90" shrinkToFit="1"/>
      <protection hidden="1"/>
    </xf>
    <xf numFmtId="0" fontId="11" fillId="0" borderId="0" xfId="0" applyFont="1" applyFill="1" applyBorder="1" applyAlignment="1" applyProtection="1">
      <alignment horizontal="center" vertical="center"/>
      <protection hidden="1"/>
    </xf>
    <xf numFmtId="0" fontId="9" fillId="14" borderId="7" xfId="0" applyFont="1" applyFill="1" applyBorder="1" applyAlignment="1" applyProtection="1">
      <alignment horizontal="center"/>
      <protection hidden="1"/>
    </xf>
    <xf numFmtId="0" fontId="9" fillId="14" borderId="16" xfId="0" applyFont="1" applyFill="1" applyBorder="1" applyAlignment="1" applyProtection="1">
      <alignment horizontal="center"/>
      <protection hidden="1"/>
    </xf>
    <xf numFmtId="0" fontId="9" fillId="14" borderId="11" xfId="0" applyFont="1" applyFill="1" applyBorder="1" applyAlignment="1" applyProtection="1">
      <alignment horizontal="center"/>
      <protection hidden="1"/>
    </xf>
    <xf numFmtId="0" fontId="6" fillId="14" borderId="9" xfId="0" applyFont="1" applyFill="1" applyBorder="1" applyAlignment="1" applyProtection="1">
      <alignment horizontal="right" vertical="center" indent="1"/>
      <protection hidden="1"/>
    </xf>
    <xf numFmtId="0" fontId="6" fillId="14" borderId="21" xfId="0" applyFont="1" applyFill="1" applyBorder="1" applyAlignment="1" applyProtection="1">
      <alignment horizontal="right" vertical="center" indent="1"/>
      <protection hidden="1"/>
    </xf>
    <xf numFmtId="0" fontId="6" fillId="14" borderId="21" xfId="0" applyFont="1" applyFill="1" applyBorder="1" applyAlignment="1" applyProtection="1">
      <alignment horizontal="left" vertical="center"/>
      <protection hidden="1"/>
    </xf>
    <xf numFmtId="0" fontId="6" fillId="14" borderId="22" xfId="0" applyFont="1" applyFill="1" applyBorder="1" applyAlignment="1" applyProtection="1">
      <alignment horizontal="left" vertical="center"/>
      <protection hidden="1"/>
    </xf>
    <xf numFmtId="0" fontId="8" fillId="0" borderId="5" xfId="0" applyFont="1" applyFill="1" applyBorder="1" applyAlignment="1" applyProtection="1">
      <alignment horizontal="center" vertical="center" textRotation="90"/>
      <protection locked="0"/>
    </xf>
    <xf numFmtId="0" fontId="8" fillId="0" borderId="14" xfId="0" applyFont="1" applyFill="1" applyBorder="1" applyAlignment="1" applyProtection="1">
      <alignment horizontal="center" vertical="center" textRotation="90"/>
      <protection locked="0"/>
    </xf>
    <xf numFmtId="0" fontId="8" fillId="0" borderId="13" xfId="0" applyFont="1" applyFill="1" applyBorder="1" applyAlignment="1" applyProtection="1">
      <alignment horizontal="center" vertical="center" textRotation="90"/>
      <protection locked="0"/>
    </xf>
    <xf numFmtId="0" fontId="6" fillId="14" borderId="7" xfId="0" applyFont="1" applyFill="1" applyBorder="1" applyAlignment="1" applyProtection="1">
      <alignment horizontal="right" vertical="center" indent="1"/>
      <protection hidden="1"/>
    </xf>
    <xf numFmtId="0" fontId="6" fillId="14" borderId="16" xfId="0" applyFont="1" applyFill="1" applyBorder="1" applyAlignment="1" applyProtection="1">
      <alignment horizontal="right" vertical="center" indent="1"/>
      <protection hidden="1"/>
    </xf>
    <xf numFmtId="0" fontId="6" fillId="14" borderId="16" xfId="0" applyFont="1" applyFill="1" applyBorder="1" applyAlignment="1" applyProtection="1">
      <alignment horizontal="center" vertical="center"/>
      <protection hidden="1"/>
    </xf>
    <xf numFmtId="0" fontId="6" fillId="14" borderId="11" xfId="0" applyFont="1" applyFill="1" applyBorder="1" applyAlignment="1" applyProtection="1">
      <alignment horizontal="center" vertical="center"/>
      <protection hidden="1"/>
    </xf>
    <xf numFmtId="0" fontId="6" fillId="14" borderId="1" xfId="0" applyFont="1" applyFill="1" applyBorder="1" applyAlignment="1" applyProtection="1">
      <alignment horizontal="center" vertical="center"/>
      <protection hidden="1"/>
    </xf>
    <xf numFmtId="0" fontId="6" fillId="14" borderId="5" xfId="0" applyFont="1" applyFill="1" applyBorder="1" applyAlignment="1" applyProtection="1">
      <alignment horizontal="center" vertical="center"/>
      <protection hidden="1"/>
    </xf>
    <xf numFmtId="0" fontId="6" fillId="14" borderId="13" xfId="0" applyFont="1" applyFill="1" applyBorder="1" applyAlignment="1" applyProtection="1">
      <alignment horizontal="center" vertical="center"/>
      <protection hidden="1"/>
    </xf>
    <xf numFmtId="0" fontId="6" fillId="14" borderId="5" xfId="0" applyFont="1" applyFill="1" applyBorder="1" applyAlignment="1" applyProtection="1">
      <alignment horizontal="center" vertical="center" wrapText="1"/>
      <protection hidden="1"/>
    </xf>
    <xf numFmtId="0" fontId="6" fillId="14" borderId="14" xfId="0" applyFont="1" applyFill="1" applyBorder="1" applyAlignment="1" applyProtection="1">
      <alignment horizontal="center" vertical="center" wrapText="1"/>
      <protection hidden="1"/>
    </xf>
    <xf numFmtId="0" fontId="6" fillId="14" borderId="13" xfId="0" applyFont="1" applyFill="1" applyBorder="1" applyAlignment="1" applyProtection="1">
      <alignment horizontal="center" vertical="center" wrapText="1"/>
      <protection hidden="1"/>
    </xf>
    <xf numFmtId="0" fontId="6" fillId="14" borderId="7" xfId="0" applyFont="1" applyFill="1" applyBorder="1" applyAlignment="1" applyProtection="1">
      <alignment horizontal="center" vertical="center"/>
      <protection hidden="1"/>
    </xf>
    <xf numFmtId="0" fontId="6" fillId="14" borderId="8" xfId="0" applyFont="1" applyFill="1" applyBorder="1" applyAlignment="1" applyProtection="1">
      <alignment horizontal="center" vertical="center"/>
      <protection hidden="1"/>
    </xf>
    <xf numFmtId="0" fontId="6" fillId="14" borderId="0" xfId="0" applyFont="1" applyFill="1" applyBorder="1" applyAlignment="1" applyProtection="1">
      <alignment horizontal="center" vertical="center"/>
      <protection hidden="1"/>
    </xf>
    <xf numFmtId="0" fontId="6" fillId="14" borderId="20" xfId="0" applyFont="1" applyFill="1" applyBorder="1" applyAlignment="1" applyProtection="1">
      <alignment horizontal="center" vertical="center"/>
      <protection hidden="1"/>
    </xf>
    <xf numFmtId="0" fontId="6" fillId="14" borderId="9" xfId="0" applyFont="1" applyFill="1" applyBorder="1" applyAlignment="1" applyProtection="1">
      <alignment horizontal="center" vertical="center"/>
      <protection hidden="1"/>
    </xf>
    <xf numFmtId="0" fontId="6" fillId="14" borderId="21" xfId="0" applyFont="1" applyFill="1" applyBorder="1" applyAlignment="1" applyProtection="1">
      <alignment horizontal="center" vertical="center"/>
      <protection hidden="1"/>
    </xf>
    <xf numFmtId="0" fontId="6" fillId="14" borderId="22" xfId="0" applyFont="1" applyFill="1" applyBorder="1" applyAlignment="1" applyProtection="1">
      <alignment horizontal="center" vertical="center"/>
      <protection hidden="1"/>
    </xf>
    <xf numFmtId="0" fontId="9" fillId="14" borderId="17" xfId="0" applyFont="1" applyFill="1" applyBorder="1" applyAlignment="1" applyProtection="1">
      <alignment horizontal="left" vertical="center"/>
      <protection hidden="1"/>
    </xf>
    <xf numFmtId="0" fontId="9" fillId="14" borderId="18" xfId="0" applyFont="1" applyFill="1" applyBorder="1" applyAlignment="1" applyProtection="1">
      <alignment horizontal="left" vertical="center"/>
      <protection hidden="1"/>
    </xf>
    <xf numFmtId="0" fontId="9" fillId="14" borderId="19" xfId="0" applyFont="1" applyFill="1" applyBorder="1" applyAlignment="1" applyProtection="1">
      <alignment horizontal="left" vertical="center"/>
      <protection hidden="1"/>
    </xf>
    <xf numFmtId="0" fontId="6" fillId="14" borderId="14" xfId="0" applyFont="1" applyFill="1" applyBorder="1" applyAlignment="1" applyProtection="1">
      <alignment horizontal="center" vertical="center"/>
      <protection hidden="1"/>
    </xf>
    <xf numFmtId="0" fontId="35" fillId="0" borderId="0" xfId="1" applyFont="1" applyFill="1" applyAlignment="1" applyProtection="1">
      <alignment horizontal="center" vertical="center"/>
      <protection hidden="1"/>
    </xf>
    <xf numFmtId="0" fontId="6" fillId="0" borderId="5" xfId="0" applyFont="1" applyFill="1" applyBorder="1" applyAlignment="1" applyProtection="1">
      <alignment horizontal="center" vertical="center" textRotation="90"/>
      <protection locked="0"/>
    </xf>
    <xf numFmtId="0" fontId="6" fillId="0" borderId="14" xfId="0" applyFont="1" applyFill="1" applyBorder="1" applyAlignment="1" applyProtection="1">
      <alignment horizontal="center" vertical="center" textRotation="90"/>
      <protection locked="0"/>
    </xf>
    <xf numFmtId="0" fontId="6" fillId="0" borderId="13" xfId="0" applyFont="1" applyFill="1" applyBorder="1" applyAlignment="1" applyProtection="1">
      <alignment horizontal="center" vertical="center" textRotation="90"/>
      <protection locked="0"/>
    </xf>
    <xf numFmtId="0" fontId="6" fillId="14" borderId="17" xfId="0" applyFont="1" applyFill="1" applyBorder="1" applyAlignment="1" applyProtection="1">
      <alignment horizontal="center" vertical="center"/>
      <protection hidden="1"/>
    </xf>
    <xf numFmtId="0" fontId="6" fillId="14" borderId="18" xfId="0" applyFont="1" applyFill="1" applyBorder="1" applyAlignment="1" applyProtection="1">
      <alignment horizontal="center" vertical="center"/>
      <protection hidden="1"/>
    </xf>
    <xf numFmtId="0" fontId="6" fillId="14" borderId="19" xfId="0" applyFont="1" applyFill="1" applyBorder="1" applyAlignment="1" applyProtection="1">
      <alignment horizontal="center" vertical="center"/>
      <protection hidden="1"/>
    </xf>
    <xf numFmtId="0" fontId="9" fillId="0" borderId="17" xfId="0" applyFont="1" applyFill="1" applyBorder="1" applyAlignment="1" applyProtection="1">
      <alignment horizontal="left" vertical="center"/>
      <protection hidden="1"/>
    </xf>
    <xf numFmtId="0" fontId="9" fillId="0" borderId="18" xfId="0" applyFont="1" applyFill="1" applyBorder="1" applyAlignment="1" applyProtection="1">
      <alignment horizontal="left" vertical="center"/>
      <protection hidden="1"/>
    </xf>
    <xf numFmtId="0" fontId="9" fillId="0" borderId="19" xfId="0" applyFont="1" applyFill="1" applyBorder="1" applyAlignment="1" applyProtection="1">
      <alignment horizontal="left" vertical="center"/>
      <protection hidden="1"/>
    </xf>
    <xf numFmtId="0" fontId="6" fillId="0" borderId="7" xfId="0" applyFont="1" applyFill="1" applyBorder="1" applyAlignment="1" applyProtection="1">
      <alignment horizontal="right" vertical="center"/>
      <protection hidden="1"/>
    </xf>
    <xf numFmtId="0" fontId="6" fillId="0" borderId="16" xfId="0" applyFont="1" applyFill="1" applyBorder="1" applyAlignment="1" applyProtection="1">
      <alignment horizontal="right" vertical="center"/>
      <protection hidden="1"/>
    </xf>
    <xf numFmtId="0" fontId="6" fillId="0" borderId="16" xfId="0" applyFont="1" applyFill="1" applyBorder="1" applyAlignment="1" applyProtection="1">
      <alignment horizontal="center" vertical="center"/>
      <protection hidden="1"/>
    </xf>
    <xf numFmtId="0" fontId="6" fillId="0" borderId="11" xfId="0" applyFont="1" applyFill="1" applyBorder="1" applyAlignment="1" applyProtection="1">
      <alignment horizontal="center" vertical="center"/>
      <protection hidden="1"/>
    </xf>
    <xf numFmtId="0" fontId="6" fillId="0" borderId="17" xfId="0" applyFont="1" applyFill="1" applyBorder="1" applyAlignment="1" applyProtection="1">
      <alignment horizontal="center" vertical="center"/>
      <protection hidden="1"/>
    </xf>
    <xf numFmtId="0" fontId="6" fillId="0" borderId="18" xfId="0" applyFont="1" applyFill="1" applyBorder="1" applyAlignment="1" applyProtection="1">
      <alignment horizontal="center" vertical="center"/>
      <protection hidden="1"/>
    </xf>
    <xf numFmtId="0" fontId="6" fillId="0" borderId="19" xfId="0" applyFont="1" applyFill="1" applyBorder="1" applyAlignment="1" applyProtection="1">
      <alignment horizontal="center" vertical="center"/>
      <protection hidden="1"/>
    </xf>
    <xf numFmtId="0" fontId="6" fillId="0" borderId="9" xfId="0" applyFont="1" applyFill="1" applyBorder="1" applyAlignment="1" applyProtection="1">
      <alignment horizontal="right" vertical="center"/>
      <protection hidden="1"/>
    </xf>
    <xf numFmtId="0" fontId="6" fillId="0" borderId="21" xfId="0" applyFont="1" applyFill="1" applyBorder="1" applyAlignment="1" applyProtection="1">
      <alignment horizontal="right" vertical="center"/>
      <protection hidden="1"/>
    </xf>
    <xf numFmtId="0" fontId="6" fillId="0" borderId="21" xfId="0" applyFont="1" applyFill="1" applyBorder="1" applyAlignment="1" applyProtection="1">
      <alignment horizontal="left" vertical="center" indent="1"/>
      <protection hidden="1"/>
    </xf>
    <xf numFmtId="0" fontId="6" fillId="0" borderId="22" xfId="0" applyFont="1" applyFill="1" applyBorder="1" applyAlignment="1" applyProtection="1">
      <alignment horizontal="left" vertical="center" indent="1"/>
      <protection hidden="1"/>
    </xf>
    <xf numFmtId="0" fontId="6" fillId="0" borderId="5" xfId="0" applyFont="1" applyFill="1" applyBorder="1" applyAlignment="1" applyProtection="1">
      <alignment horizontal="center" vertical="center" wrapText="1"/>
      <protection hidden="1"/>
    </xf>
    <xf numFmtId="0" fontId="6" fillId="0" borderId="14" xfId="0" applyFont="1" applyFill="1" applyBorder="1" applyAlignment="1" applyProtection="1">
      <alignment horizontal="center" vertical="center" wrapText="1"/>
      <protection hidden="1"/>
    </xf>
    <xf numFmtId="0" fontId="6" fillId="0" borderId="13" xfId="0" applyFont="1" applyFill="1" applyBorder="1" applyAlignment="1" applyProtection="1">
      <alignment horizontal="center" vertical="center" wrapText="1"/>
      <protection hidden="1"/>
    </xf>
    <xf numFmtId="0" fontId="23" fillId="0" borderId="5" xfId="0" applyFont="1" applyFill="1" applyBorder="1" applyAlignment="1" applyProtection="1">
      <alignment horizontal="center" vertical="center" wrapText="1"/>
      <protection hidden="1"/>
    </xf>
    <xf numFmtId="0" fontId="23" fillId="0" borderId="14" xfId="0" applyFont="1" applyFill="1" applyBorder="1" applyAlignment="1" applyProtection="1">
      <alignment horizontal="center" vertical="center" wrapText="1"/>
      <protection hidden="1"/>
    </xf>
    <xf numFmtId="0" fontId="23" fillId="0" borderId="13" xfId="0" applyFont="1" applyFill="1" applyBorder="1" applyAlignment="1" applyProtection="1">
      <alignment horizontal="center" vertical="center" wrapText="1"/>
      <protection hidden="1"/>
    </xf>
    <xf numFmtId="0" fontId="6" fillId="0" borderId="7" xfId="0" applyFont="1" applyFill="1" applyBorder="1" applyAlignment="1" applyProtection="1">
      <alignment horizontal="center" vertical="center"/>
      <protection hidden="1"/>
    </xf>
    <xf numFmtId="0" fontId="6" fillId="0" borderId="8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6" fillId="0" borderId="20" xfId="0" applyFont="1" applyFill="1" applyBorder="1" applyAlignment="1" applyProtection="1">
      <alignment horizontal="center" vertical="center"/>
      <protection hidden="1"/>
    </xf>
    <xf numFmtId="0" fontId="6" fillId="0" borderId="9" xfId="0" applyFont="1" applyFill="1" applyBorder="1" applyAlignment="1" applyProtection="1">
      <alignment horizontal="center" vertical="center"/>
      <protection hidden="1"/>
    </xf>
    <xf numFmtId="0" fontId="6" fillId="0" borderId="21" xfId="0" applyFont="1" applyFill="1" applyBorder="1" applyAlignment="1" applyProtection="1">
      <alignment horizontal="center" vertical="center"/>
      <protection hidden="1"/>
    </xf>
    <xf numFmtId="0" fontId="6" fillId="0" borderId="22" xfId="0" applyFont="1" applyFill="1" applyBorder="1" applyAlignment="1" applyProtection="1">
      <alignment horizontal="center" vertical="center"/>
      <protection hidden="1"/>
    </xf>
    <xf numFmtId="0" fontId="35" fillId="14" borderId="17" xfId="0" applyFont="1" applyFill="1" applyBorder="1" applyAlignment="1" applyProtection="1">
      <alignment horizontal="left" vertical="center"/>
      <protection hidden="1"/>
    </xf>
    <xf numFmtId="0" fontId="35" fillId="14" borderId="18" xfId="0" applyFont="1" applyFill="1" applyBorder="1" applyAlignment="1" applyProtection="1">
      <alignment horizontal="left" vertical="center"/>
      <protection hidden="1"/>
    </xf>
    <xf numFmtId="0" fontId="6" fillId="0" borderId="0" xfId="0" applyFont="1" applyFill="1" applyAlignment="1" applyProtection="1">
      <alignment horizontal="center" vertical="center"/>
      <protection hidden="1"/>
    </xf>
    <xf numFmtId="0" fontId="6" fillId="14" borderId="5" xfId="0" applyFont="1" applyFill="1" applyBorder="1" applyAlignment="1" applyProtection="1">
      <alignment horizontal="center" textRotation="90"/>
      <protection hidden="1"/>
    </xf>
    <xf numFmtId="0" fontId="6" fillId="14" borderId="14" xfId="0" applyFont="1" applyFill="1" applyBorder="1" applyAlignment="1" applyProtection="1">
      <alignment horizontal="center" textRotation="90"/>
      <protection hidden="1"/>
    </xf>
    <xf numFmtId="0" fontId="6" fillId="14" borderId="13" xfId="0" applyFont="1" applyFill="1" applyBorder="1" applyAlignment="1" applyProtection="1">
      <alignment horizontal="center" textRotation="90"/>
      <protection hidden="1"/>
    </xf>
    <xf numFmtId="0" fontId="6" fillId="14" borderId="5" xfId="0" applyFont="1" applyFill="1" applyBorder="1" applyAlignment="1" applyProtection="1">
      <alignment horizontal="center" vertical="center" textRotation="90" wrapText="1"/>
      <protection hidden="1"/>
    </xf>
    <xf numFmtId="0" fontId="6" fillId="14" borderId="14" xfId="0" applyFont="1" applyFill="1" applyBorder="1" applyAlignment="1" applyProtection="1">
      <alignment horizontal="center" vertical="center" textRotation="90" wrapText="1"/>
      <protection hidden="1"/>
    </xf>
    <xf numFmtId="0" fontId="6" fillId="14" borderId="13" xfId="0" applyFont="1" applyFill="1" applyBorder="1" applyAlignment="1" applyProtection="1">
      <alignment horizontal="center" vertical="center" textRotation="90" wrapText="1"/>
      <protection hidden="1"/>
    </xf>
    <xf numFmtId="0" fontId="23" fillId="14" borderId="17" xfId="0" applyFont="1" applyFill="1" applyBorder="1" applyAlignment="1" applyProtection="1">
      <alignment horizontal="center" vertical="center"/>
      <protection hidden="1"/>
    </xf>
    <xf numFmtId="0" fontId="23" fillId="14" borderId="18" xfId="0" applyFont="1" applyFill="1" applyBorder="1" applyAlignment="1" applyProtection="1">
      <alignment horizontal="center" vertical="center"/>
      <protection hidden="1"/>
    </xf>
    <xf numFmtId="0" fontId="23" fillId="14" borderId="19" xfId="0" applyFont="1" applyFill="1" applyBorder="1" applyAlignment="1" applyProtection="1">
      <alignment horizontal="center" vertical="center"/>
      <protection hidden="1"/>
    </xf>
    <xf numFmtId="0" fontId="6" fillId="14" borderId="1" xfId="0" applyFont="1" applyFill="1" applyBorder="1" applyAlignment="1" applyProtection="1">
      <alignment horizontal="center" vertical="center" textRotation="90"/>
      <protection hidden="1"/>
    </xf>
    <xf numFmtId="0" fontId="17" fillId="0" borderId="5" xfId="0" applyFont="1" applyFill="1" applyBorder="1" applyAlignment="1" applyProtection="1">
      <alignment horizontal="center" vertical="center" textRotation="90" wrapText="1"/>
      <protection hidden="1"/>
    </xf>
    <xf numFmtId="0" fontId="17" fillId="0" borderId="14" xfId="0" applyFont="1" applyFill="1" applyBorder="1" applyAlignment="1" applyProtection="1">
      <alignment horizontal="center" vertical="center" textRotation="90" wrapText="1"/>
      <protection hidden="1"/>
    </xf>
    <xf numFmtId="0" fontId="17" fillId="0" borderId="13" xfId="0" applyFont="1" applyFill="1" applyBorder="1" applyAlignment="1" applyProtection="1">
      <alignment horizontal="center" vertical="center" textRotation="90" wrapText="1"/>
      <protection hidden="1"/>
    </xf>
    <xf numFmtId="0" fontId="6" fillId="0" borderId="9" xfId="0" applyFont="1" applyFill="1" applyBorder="1" applyAlignment="1" applyProtection="1">
      <alignment horizontal="right" vertical="center" indent="1"/>
      <protection hidden="1"/>
    </xf>
    <xf numFmtId="0" fontId="6" fillId="0" borderId="21" xfId="0" applyFont="1" applyFill="1" applyBorder="1" applyAlignment="1" applyProtection="1">
      <alignment horizontal="right" vertical="center" indent="1"/>
      <protection hidden="1"/>
    </xf>
    <xf numFmtId="0" fontId="6" fillId="0" borderId="21" xfId="0" applyFont="1" applyFill="1" applyBorder="1" applyAlignment="1" applyProtection="1">
      <alignment horizontal="left" vertical="center"/>
      <protection hidden="1"/>
    </xf>
    <xf numFmtId="0" fontId="6" fillId="0" borderId="22" xfId="0" applyFont="1" applyFill="1" applyBorder="1" applyAlignment="1" applyProtection="1">
      <alignment horizontal="left" vertical="center"/>
      <protection hidden="1"/>
    </xf>
    <xf numFmtId="0" fontId="6" fillId="0" borderId="7" xfId="0" applyFont="1" applyFill="1" applyBorder="1" applyAlignment="1" applyProtection="1">
      <alignment horizontal="right" vertical="center" indent="1"/>
      <protection hidden="1"/>
    </xf>
    <xf numFmtId="0" fontId="6" fillId="0" borderId="16" xfId="0" applyFont="1" applyFill="1" applyBorder="1" applyAlignment="1" applyProtection="1">
      <alignment horizontal="right" vertical="center" indent="1"/>
      <protection hidden="1"/>
    </xf>
    <xf numFmtId="0" fontId="34" fillId="0" borderId="16" xfId="0" applyFont="1" applyFill="1" applyBorder="1" applyAlignment="1" applyProtection="1">
      <alignment horizontal="left" vertical="center"/>
      <protection hidden="1"/>
    </xf>
    <xf numFmtId="0" fontId="34" fillId="0" borderId="11" xfId="0" applyFont="1" applyFill="1" applyBorder="1" applyAlignment="1" applyProtection="1">
      <alignment horizontal="left" vertical="center"/>
      <protection hidden="1"/>
    </xf>
    <xf numFmtId="0" fontId="15" fillId="0" borderId="0" xfId="0" applyFont="1" applyFill="1" applyAlignment="1" applyProtection="1">
      <alignment horizontal="center" vertical="center" shrinkToFit="1"/>
      <protection hidden="1"/>
    </xf>
    <xf numFmtId="0" fontId="23" fillId="0" borderId="34" xfId="0" applyFont="1" applyFill="1" applyBorder="1" applyAlignment="1" applyProtection="1">
      <alignment horizontal="center" vertical="center" wrapText="1" shrinkToFit="1"/>
      <protection hidden="1"/>
    </xf>
    <xf numFmtId="0" fontId="23" fillId="0" borderId="36" xfId="0" applyFont="1" applyFill="1" applyBorder="1" applyAlignment="1" applyProtection="1">
      <alignment horizontal="center" vertical="center" wrapText="1" shrinkToFit="1"/>
      <protection hidden="1"/>
    </xf>
    <xf numFmtId="0" fontId="3" fillId="0" borderId="35" xfId="0" applyFont="1" applyFill="1" applyBorder="1" applyAlignment="1" applyProtection="1">
      <alignment horizontal="center" vertical="center" shrinkToFit="1"/>
      <protection hidden="1"/>
    </xf>
    <xf numFmtId="0" fontId="3" fillId="0" borderId="38" xfId="0" applyFont="1" applyFill="1" applyBorder="1" applyAlignment="1" applyProtection="1">
      <alignment horizontal="center" vertical="center" shrinkToFit="1"/>
      <protection hidden="1"/>
    </xf>
    <xf numFmtId="0" fontId="6" fillId="0" borderId="39" xfId="0" applyFont="1" applyFill="1" applyBorder="1" applyAlignment="1" applyProtection="1">
      <alignment horizontal="center" vertical="center" wrapText="1"/>
      <protection hidden="1"/>
    </xf>
    <xf numFmtId="0" fontId="6" fillId="0" borderId="37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Fill="1" applyAlignment="1" applyProtection="1">
      <alignment horizontal="center" vertical="center"/>
      <protection hidden="1"/>
    </xf>
    <xf numFmtId="0" fontId="35" fillId="0" borderId="17" xfId="0" applyFont="1" applyFill="1" applyBorder="1" applyAlignment="1" applyProtection="1">
      <alignment horizontal="left" vertical="center"/>
      <protection hidden="1"/>
    </xf>
    <xf numFmtId="0" fontId="35" fillId="0" borderId="18" xfId="0" applyFont="1" applyFill="1" applyBorder="1" applyAlignment="1" applyProtection="1">
      <alignment horizontal="left" vertical="center"/>
      <protection hidden="1"/>
    </xf>
    <xf numFmtId="0" fontId="6" fillId="0" borderId="5" xfId="0" applyFont="1" applyFill="1" applyBorder="1" applyAlignment="1" applyProtection="1">
      <alignment horizontal="center" textRotation="90"/>
      <protection hidden="1"/>
    </xf>
    <xf numFmtId="0" fontId="6" fillId="0" borderId="14" xfId="0" applyFont="1" applyFill="1" applyBorder="1" applyAlignment="1" applyProtection="1">
      <alignment horizontal="center" textRotation="90"/>
      <protection hidden="1"/>
    </xf>
    <xf numFmtId="0" fontId="6" fillId="0" borderId="13" xfId="0" applyFont="1" applyFill="1" applyBorder="1" applyAlignment="1" applyProtection="1">
      <alignment horizontal="center" textRotation="90"/>
      <protection hidden="1"/>
    </xf>
    <xf numFmtId="0" fontId="34" fillId="0" borderId="5" xfId="0" applyFont="1" applyFill="1" applyBorder="1" applyAlignment="1" applyProtection="1">
      <alignment horizontal="center" vertical="center" textRotation="90" wrapText="1"/>
      <protection hidden="1"/>
    </xf>
    <xf numFmtId="0" fontId="34" fillId="0" borderId="14" xfId="0" applyFont="1" applyFill="1" applyBorder="1" applyAlignment="1" applyProtection="1">
      <alignment horizontal="center" vertical="center" textRotation="90" wrapText="1"/>
      <protection hidden="1"/>
    </xf>
    <xf numFmtId="0" fontId="34" fillId="0" borderId="1" xfId="0" applyFont="1" applyFill="1" applyBorder="1" applyAlignment="1" applyProtection="1">
      <alignment horizontal="center" vertical="center" textRotation="90" wrapText="1"/>
      <protection hidden="1"/>
    </xf>
    <xf numFmtId="0" fontId="6" fillId="0" borderId="1" xfId="0" applyFont="1" applyFill="1" applyBorder="1" applyAlignment="1" applyProtection="1">
      <alignment horizontal="center" vertical="center" textRotation="90" wrapText="1"/>
      <protection hidden="1"/>
    </xf>
    <xf numFmtId="0" fontId="6" fillId="0" borderId="0" xfId="0" applyFont="1" applyFill="1" applyBorder="1" applyAlignment="1" applyProtection="1">
      <alignment horizontal="center" vertical="center" textRotation="90"/>
      <protection hidden="1"/>
    </xf>
    <xf numFmtId="0" fontId="23" fillId="0" borderId="5" xfId="0" applyFont="1" applyFill="1" applyBorder="1" applyAlignment="1" applyProtection="1">
      <alignment horizontal="center" vertical="center" textRotation="90" wrapText="1"/>
      <protection hidden="1"/>
    </xf>
    <xf numFmtId="0" fontId="23" fillId="0" borderId="14" xfId="0" applyFont="1" applyFill="1" applyBorder="1" applyAlignment="1" applyProtection="1">
      <alignment horizontal="center" vertical="center" textRotation="90" wrapText="1"/>
      <protection hidden="1"/>
    </xf>
    <xf numFmtId="0" fontId="23" fillId="0" borderId="13" xfId="0" applyFont="1" applyFill="1" applyBorder="1" applyAlignment="1" applyProtection="1">
      <alignment horizontal="center" vertical="center" textRotation="90" wrapText="1"/>
      <protection hidden="1"/>
    </xf>
    <xf numFmtId="0" fontId="23" fillId="0" borderId="1" xfId="0" applyFont="1" applyFill="1" applyBorder="1" applyAlignment="1" applyProtection="1">
      <alignment horizontal="center" vertical="center" textRotation="90"/>
      <protection hidden="1"/>
    </xf>
    <xf numFmtId="0" fontId="23" fillId="0" borderId="17" xfId="0" applyFont="1" applyFill="1" applyBorder="1" applyAlignment="1" applyProtection="1">
      <alignment horizontal="center" vertical="center"/>
      <protection hidden="1"/>
    </xf>
    <xf numFmtId="0" fontId="23" fillId="0" borderId="18" xfId="0" applyFont="1" applyFill="1" applyBorder="1" applyAlignment="1" applyProtection="1">
      <alignment horizontal="center" vertical="center"/>
      <protection hidden="1"/>
    </xf>
    <xf numFmtId="0" fontId="23" fillId="0" borderId="19" xfId="0" applyFont="1" applyFill="1" applyBorder="1" applyAlignment="1" applyProtection="1">
      <alignment horizontal="center" vertical="center"/>
      <protection hidden="1"/>
    </xf>
    <xf numFmtId="0" fontId="20" fillId="0" borderId="17" xfId="0" applyFont="1" applyFill="1" applyBorder="1" applyAlignment="1" applyProtection="1">
      <alignment horizontal="center" vertical="center"/>
      <protection hidden="1"/>
    </xf>
    <xf numFmtId="0" fontId="20" fillId="0" borderId="19" xfId="0" applyFont="1" applyFill="1" applyBorder="1" applyAlignment="1" applyProtection="1">
      <alignment horizontal="center" vertical="center"/>
      <protection hidden="1"/>
    </xf>
    <xf numFmtId="0" fontId="11" fillId="0" borderId="1" xfId="0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Fill="1" applyBorder="1" applyAlignment="1" applyProtection="1">
      <alignment horizontal="center" vertical="center"/>
      <protection hidden="1"/>
    </xf>
    <xf numFmtId="0" fontId="3" fillId="0" borderId="0" xfId="0" applyFont="1" applyFill="1" applyAlignment="1" applyProtection="1">
      <alignment horizontal="left" vertical="center"/>
      <protection hidden="1"/>
    </xf>
    <xf numFmtId="0" fontId="10" fillId="0" borderId="1" xfId="0" applyFont="1" applyFill="1" applyBorder="1" applyAlignment="1" applyProtection="1">
      <alignment horizontal="center" vertical="center" wrapText="1"/>
      <protection hidden="1"/>
    </xf>
    <xf numFmtId="0" fontId="1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1" fillId="0" borderId="47" xfId="0" applyFont="1" applyFill="1" applyBorder="1" applyAlignment="1" applyProtection="1">
      <alignment horizontal="left" vertical="center"/>
    </xf>
    <xf numFmtId="0" fontId="1" fillId="0" borderId="1" xfId="0" applyFont="1" applyFill="1" applyBorder="1" applyAlignment="1" applyProtection="1">
      <alignment horizontal="left" vertical="center"/>
    </xf>
    <xf numFmtId="0" fontId="1" fillId="0" borderId="46" xfId="0" applyFont="1" applyFill="1" applyBorder="1" applyAlignment="1" applyProtection="1">
      <alignment horizontal="left" vertical="center"/>
    </xf>
    <xf numFmtId="0" fontId="11" fillId="6" borderId="8" xfId="0" applyFont="1" applyFill="1" applyBorder="1" applyAlignment="1">
      <alignment horizontal="center" vertical="center"/>
    </xf>
    <xf numFmtId="0" fontId="11" fillId="6" borderId="0" xfId="0" applyFont="1" applyFill="1" applyAlignment="1">
      <alignment horizontal="center" vertical="center"/>
    </xf>
    <xf numFmtId="0" fontId="3" fillId="8" borderId="17" xfId="0" applyFont="1" applyFill="1" applyBorder="1" applyAlignment="1">
      <alignment horizontal="center" vertical="center"/>
    </xf>
    <xf numFmtId="0" fontId="3" fillId="8" borderId="19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</cellXfs>
  <cellStyles count="4">
    <cellStyle name="Normal 2" xfId="1"/>
    <cellStyle name="Normal 4" xfId="2"/>
    <cellStyle name="ปกติ" xfId="0" builtinId="0"/>
    <cellStyle name="ปกติ 2" xfId="3"/>
  </cellStyles>
  <dxfs count="4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border>
        <left/>
        <right/>
        <top/>
        <bottom/>
        <vertical/>
        <horizontal/>
      </border>
    </dxf>
  </dxfs>
  <tableStyles count="0" defaultTableStyle="TableStyleMedium2" defaultPivotStyle="PivotStyleLight16"/>
  <colors>
    <mruColors>
      <color rgb="FF99FFCC"/>
      <color rgb="FFFECFBA"/>
      <color rgb="FF9308C6"/>
      <color rgb="FFF743F1"/>
      <color rgb="FFFEC5AC"/>
      <color rgb="FFFFFFB7"/>
      <color rgb="FFFFF2CC"/>
      <color rgb="FFFEBA9C"/>
      <color rgb="FFFFFF66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r>
              <a:rPr lang="th-TH" sz="160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สรุปผลการเรียนจำแนกตามระดับผลการเรียน </a:t>
            </a:r>
          </a:p>
        </c:rich>
      </c:tx>
      <c:layout>
        <c:manualLayout>
          <c:xMode val="edge"/>
          <c:yMode val="edge"/>
          <c:x val="0.25836521739130436"/>
          <c:y val="2.12992545260915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solidFill>
                <a:sysClr val="windowText" lastClr="000000">
                  <a:lumMod val="65000"/>
                  <a:lumOff val="35000"/>
                  <a:alpha val="75000"/>
                </a:sys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Pสรุปผลการเรียน!$E$11:$N$11</c:f>
              <c:strCache>
                <c:ptCount val="10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</c:strCache>
            </c:strRef>
          </c:cat>
          <c:val>
            <c:numRef>
              <c:f>Pสรุปผลการเรียน!$E$13:$N$13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66.666666666666657</c:v>
                </c:pt>
                <c:pt idx="3">
                  <c:v>33.333333333333329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FB-4F81-B81A-C391D259D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93046904"/>
        <c:axId val="293045728"/>
        <c:axId val="0"/>
      </c:bar3DChart>
      <c:catAx>
        <c:axId val="293046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ysClr val="windowText" lastClr="000000"/>
                </a:solidFill>
                <a:latin typeface="TH Sarabun New" panose="020B0500040200020003" pitchFamily="34" charset="-34"/>
                <a:ea typeface="+mn-ea"/>
                <a:cs typeface="TH Sarabun New" panose="020B0500040200020003" pitchFamily="34" charset="-34"/>
              </a:defRPr>
            </a:pPr>
            <a:endParaRPr lang="th-TH"/>
          </a:p>
        </c:txPr>
        <c:crossAx val="293045728"/>
        <c:crosses val="autoZero"/>
        <c:auto val="1"/>
        <c:lblAlgn val="ctr"/>
        <c:lblOffset val="100"/>
        <c:noMultiLvlLbl val="0"/>
      </c:catAx>
      <c:valAx>
        <c:axId val="293045728"/>
        <c:scaling>
          <c:orientation val="minMax"/>
          <c:min val="0"/>
        </c:scaling>
        <c:delete val="1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crossAx val="29304690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tx1">
          <a:alpha val="96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000000000000855" l="0.70000000000000062" r="0.70000000000000062" t="0.7500000000000085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r>
              <a:rPr lang="th-TH" sz="140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สรุปผลการเรียนจำแนกตามระดับคุณลักษณะอันพึงประสงค์</a:t>
            </a:r>
          </a:p>
        </c:rich>
      </c:tx>
      <c:layout>
        <c:manualLayout>
          <c:xMode val="edge"/>
          <c:yMode val="edge"/>
          <c:x val="0.15398030489155606"/>
          <c:y val="2.64080102138915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Pแผนภูมิ1!$E$4:$I$4</c:f>
              <c:strCache>
                <c:ptCount val="5"/>
                <c:pt idx="0">
                  <c:v>แผนภูมิสรุปผลการประเมิน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Pแผนภูมิ1!$F$10:$I$10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</c:v>
                </c:pt>
                <c:pt idx="3">
                  <c:v>ไม่ผ่าน</c:v>
                </c:pt>
              </c:strCache>
            </c:strRef>
          </c:cat>
          <c:val>
            <c:numRef>
              <c:f>Pแผนภูมิ1!$F$12:$I$12</c:f>
              <c:numCache>
                <c:formatCode>0.00</c:formatCode>
                <c:ptCount val="4"/>
                <c:pt idx="0">
                  <c:v>33.333333333333329</c:v>
                </c:pt>
                <c:pt idx="1">
                  <c:v>33.333333333333329</c:v>
                </c:pt>
                <c:pt idx="2">
                  <c:v>33.333333333333329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FB-4F81-B81A-C391D259D5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5"/>
        <c:shape val="box"/>
        <c:axId val="293047688"/>
        <c:axId val="293049648"/>
        <c:axId val="0"/>
      </c:bar3DChart>
      <c:catAx>
        <c:axId val="293047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cap="all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293049648"/>
        <c:crosses val="autoZero"/>
        <c:auto val="1"/>
        <c:lblAlgn val="ctr"/>
        <c:lblOffset val="100"/>
        <c:noMultiLvlLbl val="0"/>
      </c:catAx>
      <c:valAx>
        <c:axId val="293049648"/>
        <c:scaling>
          <c:orientation val="minMax"/>
          <c:min val="0"/>
        </c:scaling>
        <c:delete val="1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29304768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35433070866141736" l="0.31496062992125984" r="0.11811023622047245" t="0.55118110236220474" header="0.11811023622047245" footer="0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r>
              <a:rPr lang="th-TH" sz="140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สรุปผลการเรียนจำแนกตามการอ่าน</a:t>
            </a:r>
            <a:r>
              <a:rPr lang="th-TH" sz="1400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คิดวิเคราะห์ และเขียน</a:t>
            </a:r>
            <a:r>
              <a:rPr lang="th-TH" sz="140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</a:p>
        </c:rich>
      </c:tx>
      <c:layout>
        <c:manualLayout>
          <c:xMode val="edge"/>
          <c:yMode val="edge"/>
          <c:x val="0.11786281793782548"/>
          <c:y val="2.64079983032773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Pแผนภูมิ1!$E$4:$I$4</c:f>
              <c:strCache>
                <c:ptCount val="5"/>
                <c:pt idx="0">
                  <c:v>แผนภูมิสรุปผลการประเมิน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Pแผนภูมิ1!$F$26:$I$26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</c:v>
                </c:pt>
                <c:pt idx="3">
                  <c:v>ไม่ผ่าน</c:v>
                </c:pt>
              </c:strCache>
            </c:strRef>
          </c:cat>
          <c:val>
            <c:numRef>
              <c:f>Pแผนภูมิ1!$F$28:$I$28</c:f>
              <c:numCache>
                <c:formatCode>0.00</c:formatCode>
                <c:ptCount val="4"/>
                <c:pt idx="0">
                  <c:v>25</c:v>
                </c:pt>
                <c:pt idx="1">
                  <c:v>50</c:v>
                </c:pt>
                <c:pt idx="2">
                  <c:v>25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FB-4F81-B81A-C391D259D5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5"/>
        <c:shape val="box"/>
        <c:axId val="293048080"/>
        <c:axId val="293051608"/>
        <c:axId val="0"/>
      </c:bar3DChart>
      <c:catAx>
        <c:axId val="293048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cap="all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293051608"/>
        <c:crosses val="autoZero"/>
        <c:auto val="1"/>
        <c:lblAlgn val="ctr"/>
        <c:lblOffset val="100"/>
        <c:noMultiLvlLbl val="0"/>
      </c:catAx>
      <c:valAx>
        <c:axId val="293051608"/>
        <c:scaling>
          <c:orientation val="minMax"/>
          <c:min val="0"/>
        </c:scaling>
        <c:delete val="1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29304808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35433070866141736" l="0.31496062992125984" r="0.11811023622047245" t="0.55118110236220474" header="0.11811023622047245" footer="0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Menu!A10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2.gif"/><Relationship Id="rId16" Type="http://schemas.openxmlformats.org/officeDocument/2006/relationships/image" Target="../media/image17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5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2.gif"/><Relationship Id="rId16" Type="http://schemas.openxmlformats.org/officeDocument/2006/relationships/image" Target="../media/image17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5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2.gif"/><Relationship Id="rId16" Type="http://schemas.openxmlformats.org/officeDocument/2006/relationships/image" Target="../media/image17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5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2.gif"/><Relationship Id="rId16" Type="http://schemas.openxmlformats.org/officeDocument/2006/relationships/image" Target="../media/image17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5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2.gif"/><Relationship Id="rId16" Type="http://schemas.openxmlformats.org/officeDocument/2006/relationships/image" Target="../media/image17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5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2.gif"/><Relationship Id="rId16" Type="http://schemas.openxmlformats.org/officeDocument/2006/relationships/image" Target="../media/image17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5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2.gif"/><Relationship Id="rId16" Type="http://schemas.openxmlformats.org/officeDocument/2006/relationships/image" Target="../media/image17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5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2.gif"/><Relationship Id="rId16" Type="http://schemas.openxmlformats.org/officeDocument/2006/relationships/image" Target="../media/image17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5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2.gif"/><Relationship Id="rId16" Type="http://schemas.openxmlformats.org/officeDocument/2006/relationships/image" Target="../media/image17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5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2.gif"/><Relationship Id="rId16" Type="http://schemas.openxmlformats.org/officeDocument/2006/relationships/image" Target="../media/image17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5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5;&#3629;&#3608;&#3636;&#3610;&#3634;&#3618;&#3619;&#3634;&#3618;&#3623;&#3636;&#3594;&#3634;!A1"/><Relationship Id="rId13" Type="http://schemas.openxmlformats.org/officeDocument/2006/relationships/hyperlink" Target="#'&#3611;&#3619;&#3632;&#3648;&#3617;&#3636;&#3609;&#3605;&#3633;&#3623;&#3594;&#3637;&#3657;&#3623;&#3633;&#3604;  '!A1"/><Relationship Id="rId18" Type="http://schemas.openxmlformats.org/officeDocument/2006/relationships/hyperlink" Target="#P&#3605;&#3633;&#3623;&#3594;&#3637;&#3657;&#3623;&#3633;&#3604;!A1"/><Relationship Id="rId3" Type="http://schemas.openxmlformats.org/officeDocument/2006/relationships/image" Target="../media/image5.gif"/><Relationship Id="rId21" Type="http://schemas.openxmlformats.org/officeDocument/2006/relationships/image" Target="../media/image9.png"/><Relationship Id="rId7" Type="http://schemas.openxmlformats.org/officeDocument/2006/relationships/hyperlink" Target="#&#3586;&#3657;&#3629;&#3617;&#3641;&#3621;&#3609;&#3619;.2!A1"/><Relationship Id="rId12" Type="http://schemas.openxmlformats.org/officeDocument/2006/relationships/hyperlink" Target="#&#3588;&#3632;&#3649;&#3609;&#3609;1!A1"/><Relationship Id="rId17" Type="http://schemas.openxmlformats.org/officeDocument/2006/relationships/hyperlink" Target="#'P&#3588;&#3640;&#3603;&#3621;&#3633;&#3585;&#3625;&#3603;&#3632;&#3631; '!A1"/><Relationship Id="rId2" Type="http://schemas.openxmlformats.org/officeDocument/2006/relationships/image" Target="../media/image4.png"/><Relationship Id="rId16" Type="http://schemas.openxmlformats.org/officeDocument/2006/relationships/hyperlink" Target="#P&#3585;&#3634;&#3619;&#3629;&#3656;&#3634;&#3609;!A1"/><Relationship Id="rId20" Type="http://schemas.openxmlformats.org/officeDocument/2006/relationships/image" Target="../media/image8.png"/><Relationship Id="rId1" Type="http://schemas.openxmlformats.org/officeDocument/2006/relationships/image" Target="../media/image3.png"/><Relationship Id="rId6" Type="http://schemas.openxmlformats.org/officeDocument/2006/relationships/hyperlink" Target="#&#3586;&#3657;&#3629;&#3617;&#3641;&#3621;&#3609;&#3619;.1!A1"/><Relationship Id="rId11" Type="http://schemas.openxmlformats.org/officeDocument/2006/relationships/hyperlink" Target="#&#3585;&#3634;&#3619;&#3629;&#3656;&#3634;&#3609;!A1"/><Relationship Id="rId24" Type="http://schemas.openxmlformats.org/officeDocument/2006/relationships/image" Target="../media/image11.png"/><Relationship Id="rId5" Type="http://schemas.openxmlformats.org/officeDocument/2006/relationships/hyperlink" Target="#&#3586;&#3657;&#3629;&#3617;&#3641;&#3621;&#3614;&#3639;&#3657;&#3609;&#3600;&#3634;&#3609;!A1"/><Relationship Id="rId15" Type="http://schemas.openxmlformats.org/officeDocument/2006/relationships/hyperlink" Target="#P&#3626;&#3619;&#3640;&#3611;&#3588;&#3632;&#3649;&#3609;&#3609;!A1"/><Relationship Id="rId23" Type="http://schemas.openxmlformats.org/officeDocument/2006/relationships/image" Target="../media/image10.png"/><Relationship Id="rId10" Type="http://schemas.openxmlformats.org/officeDocument/2006/relationships/hyperlink" Target="#&#3614;&#3588;!A1"/><Relationship Id="rId19" Type="http://schemas.openxmlformats.org/officeDocument/2006/relationships/hyperlink" Target="#&#3611;&#3585;&#3611;&#3614;5!A1"/><Relationship Id="rId4" Type="http://schemas.openxmlformats.org/officeDocument/2006/relationships/image" Target="../media/image6.gif"/><Relationship Id="rId9" Type="http://schemas.openxmlformats.org/officeDocument/2006/relationships/image" Target="../media/image7.png"/><Relationship Id="rId14" Type="http://schemas.openxmlformats.org/officeDocument/2006/relationships/hyperlink" Target="#&#3588;&#3640;&#3603;&#3621;&#3633;&#3585;&#3625;&#3603;&#3632;!A1"/><Relationship Id="rId22" Type="http://schemas.openxmlformats.org/officeDocument/2006/relationships/hyperlink" Target="#&#3648;&#3585;&#3603;&#3601;&#3660;&#3585;&#3634;&#3619;&#3611;&#3619;&#3632;&#3648;&#3617;&#3636;&#3609;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2.gif"/><Relationship Id="rId16" Type="http://schemas.openxmlformats.org/officeDocument/2006/relationships/image" Target="../media/image17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5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2.gif"/><Relationship Id="rId16" Type="http://schemas.openxmlformats.org/officeDocument/2006/relationships/image" Target="../media/image17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5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&#3588;&#3632;&#3649;&#3609;&#3609;2!A1"/><Relationship Id="rId2" Type="http://schemas.openxmlformats.org/officeDocument/2006/relationships/image" Target="../media/image12.gif"/><Relationship Id="rId1" Type="http://schemas.openxmlformats.org/officeDocument/2006/relationships/hyperlink" Target="#Menu!A1"/><Relationship Id="rId5" Type="http://schemas.openxmlformats.org/officeDocument/2006/relationships/hyperlink" Target="#&#3626;&#3619;&#3640;&#3611;&#3588;&#3632;&#3649;&#3609;&#3609;!A1"/><Relationship Id="rId4" Type="http://schemas.openxmlformats.org/officeDocument/2006/relationships/image" Target="../media/image18.gi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3588;&#3632;&#3649;&#3609;&#3609;1!A1"/><Relationship Id="rId2" Type="http://schemas.openxmlformats.org/officeDocument/2006/relationships/image" Target="../media/image12.gif"/><Relationship Id="rId1" Type="http://schemas.openxmlformats.org/officeDocument/2006/relationships/hyperlink" Target="#Menu!A1"/><Relationship Id="rId5" Type="http://schemas.openxmlformats.org/officeDocument/2006/relationships/hyperlink" Target="#&#3626;&#3619;&#3640;&#3611;&#3588;&#3632;&#3649;&#3609;&#3609;!A1"/><Relationship Id="rId4" Type="http://schemas.openxmlformats.org/officeDocument/2006/relationships/image" Target="../media/image18.gif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gif"/><Relationship Id="rId1" Type="http://schemas.openxmlformats.org/officeDocument/2006/relationships/hyperlink" Target="#Menu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gif"/><Relationship Id="rId1" Type="http://schemas.openxmlformats.org/officeDocument/2006/relationships/hyperlink" Target="#Menu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gif"/><Relationship Id="rId1" Type="http://schemas.openxmlformats.org/officeDocument/2006/relationships/hyperlink" Target="#Menu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gif"/><Relationship Id="rId1" Type="http://schemas.openxmlformats.org/officeDocument/2006/relationships/hyperlink" Target="#Menu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P&#3626;&#3619;&#3640;&#3611;&#3612;&#3621;&#3585;&#3634;&#3619;&#3648;&#3619;&#3637;&#3618;&#3609;!A1"/><Relationship Id="rId2" Type="http://schemas.openxmlformats.org/officeDocument/2006/relationships/image" Target="../media/image12.gif"/><Relationship Id="rId1" Type="http://schemas.openxmlformats.org/officeDocument/2006/relationships/hyperlink" Target="#Menu!A1"/><Relationship Id="rId4" Type="http://schemas.openxmlformats.org/officeDocument/2006/relationships/image" Target="../media/image16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19.png"/><Relationship Id="rId1" Type="http://schemas.openxmlformats.org/officeDocument/2006/relationships/chart" Target="../charts/chart1.xml"/><Relationship Id="rId6" Type="http://schemas.openxmlformats.org/officeDocument/2006/relationships/image" Target="../media/image16.png"/><Relationship Id="rId5" Type="http://schemas.openxmlformats.org/officeDocument/2006/relationships/hyperlink" Target="#P&#3649;&#3612;&#3609;&#3616;&#3641;&#3617;&#3636;1!A1"/><Relationship Id="rId4" Type="http://schemas.openxmlformats.org/officeDocument/2006/relationships/image" Target="../media/image12.gi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gif"/><Relationship Id="rId1" Type="http://schemas.openxmlformats.org/officeDocument/2006/relationships/hyperlink" Target="#Menu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gif"/><Relationship Id="rId1" Type="http://schemas.openxmlformats.org/officeDocument/2006/relationships/hyperlink" Target="#Menu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gif"/><Relationship Id="rId1" Type="http://schemas.openxmlformats.org/officeDocument/2006/relationships/hyperlink" Target="#Menu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gif"/><Relationship Id="rId1" Type="http://schemas.openxmlformats.org/officeDocument/2006/relationships/hyperlink" Target="#Menu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20.png"/><Relationship Id="rId4" Type="http://schemas.openxmlformats.org/officeDocument/2006/relationships/image" Target="../media/image12.gif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gif"/><Relationship Id="rId1" Type="http://schemas.openxmlformats.org/officeDocument/2006/relationships/hyperlink" Target="#Menu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7" Type="http://schemas.openxmlformats.org/officeDocument/2006/relationships/image" Target="../media/image15.jpg"/><Relationship Id="rId2" Type="http://schemas.openxmlformats.org/officeDocument/2006/relationships/image" Target="../media/image6.gif"/><Relationship Id="rId1" Type="http://schemas.openxmlformats.org/officeDocument/2006/relationships/image" Target="../media/image3.png"/><Relationship Id="rId6" Type="http://schemas.openxmlformats.org/officeDocument/2006/relationships/image" Target="../media/image14.jpg"/><Relationship Id="rId5" Type="http://schemas.openxmlformats.org/officeDocument/2006/relationships/image" Target="../media/image9.png"/><Relationship Id="rId4" Type="http://schemas.openxmlformats.org/officeDocument/2006/relationships/image" Target="../media/image12.gi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gif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3586;&#3657;&#3629;&#3617;&#3641;&#3621;&#3609;&#3619;.3!A1"/><Relationship Id="rId2" Type="http://schemas.openxmlformats.org/officeDocument/2006/relationships/image" Target="../media/image12.gif"/><Relationship Id="rId1" Type="http://schemas.openxmlformats.org/officeDocument/2006/relationships/hyperlink" Target="#Menu!A1"/><Relationship Id="rId4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gif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3617;&#3634;&#3605;&#3619;&#3600;&#3634;&#3609;!A1"/><Relationship Id="rId2" Type="http://schemas.openxmlformats.org/officeDocument/2006/relationships/image" Target="../media/image12.gif"/><Relationship Id="rId1" Type="http://schemas.openxmlformats.org/officeDocument/2006/relationships/hyperlink" Target="#Menu!A1"/><Relationship Id="rId4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gif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495300</xdr:colOff>
      <xdr:row>28</xdr:row>
      <xdr:rowOff>114300</xdr:rowOff>
    </xdr:to>
    <xdr:pic>
      <xdr:nvPicPr>
        <xdr:cNvPr id="4" name="รูปภาพ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839700" cy="5181600"/>
        </a:xfrm>
        <a:prstGeom prst="rect">
          <a:avLst/>
        </a:prstGeom>
      </xdr:spPr>
    </xdr:pic>
    <xdr:clientData/>
  </xdr:twoCellAnchor>
  <xdr:twoCellAnchor editAs="oneCell">
    <xdr:from>
      <xdr:col>13</xdr:col>
      <xdr:colOff>552451</xdr:colOff>
      <xdr:row>24</xdr:row>
      <xdr:rowOff>28575</xdr:rowOff>
    </xdr:from>
    <xdr:to>
      <xdr:col>16</xdr:col>
      <xdr:colOff>50184</xdr:colOff>
      <xdr:row>27</xdr:row>
      <xdr:rowOff>133174</xdr:rowOff>
    </xdr:to>
    <xdr:pic>
      <xdr:nvPicPr>
        <xdr:cNvPr id="24" name="รูปภาพ 23">
          <a:hlinkClick xmlns:r="http://schemas.openxmlformats.org/officeDocument/2006/relationships" r:id="rId2" tooltip="เข้าสู่ระบบ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29" r="7034"/>
        <a:stretch/>
      </xdr:blipFill>
      <xdr:spPr>
        <a:xfrm>
          <a:off x="9467851" y="4371975"/>
          <a:ext cx="1555133" cy="6475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230604</xdr:colOff>
      <xdr:row>2</xdr:row>
      <xdr:rowOff>20046</xdr:rowOff>
    </xdr:from>
    <xdr:to>
      <xdr:col>45</xdr:col>
      <xdr:colOff>481263</xdr:colOff>
      <xdr:row>11</xdr:row>
      <xdr:rowOff>211047</xdr:rowOff>
    </xdr:to>
    <xdr:sp macro="" textlink="">
      <xdr:nvSpPr>
        <xdr:cNvPr id="2" name="กล่องข้อความ 1"/>
        <xdr:cNvSpPr txBox="1"/>
      </xdr:nvSpPr>
      <xdr:spPr>
        <a:xfrm>
          <a:off x="11369841" y="541414"/>
          <a:ext cx="1614238" cy="227647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คำชี้แจง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การบันทึกเวลาเรียน     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เมื่อบันทึกข้อมูลเสร็จเรียบร้อย สามารถสั่งพิมพ์ได้เลย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ให้กดดูตัวอย่างก่อนพิมพ์ด้วยนะคะ..ทางเพจได้กำหนดการตั้งค่าไว้ให้แล้วคะ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63166</xdr:rowOff>
    </xdr:to>
    <xdr:pic>
      <xdr:nvPicPr>
        <xdr:cNvPr id="3" name="รูปภาพ 2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902242"/>
          <a:ext cx="895350" cy="885324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1371593</xdr:colOff>
      <xdr:row>4</xdr:row>
      <xdr:rowOff>10026</xdr:rowOff>
    </xdr:to>
    <xdr:grpSp>
      <xdr:nvGrpSpPr>
        <xdr:cNvPr id="4" name="กลุ่ม 3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112921" cy="451184"/>
          <a:chOff x="771525" y="1257300"/>
          <a:chExt cx="1800000" cy="540000"/>
        </a:xfrm>
      </xdr:grpSpPr>
      <xdr:pic>
        <xdr:nvPicPr>
          <xdr:cNvPr id="5" name="รูปภาพ 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6" name="กล่องข้อความ 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92244</xdr:rowOff>
    </xdr:from>
    <xdr:to>
      <xdr:col>0</xdr:col>
      <xdr:colOff>1363571</xdr:colOff>
      <xdr:row>6</xdr:row>
      <xdr:rowOff>62165</xdr:rowOff>
    </xdr:to>
    <xdr:grpSp>
      <xdr:nvGrpSpPr>
        <xdr:cNvPr id="7" name="กลุ่ม 6">
          <a:hlinkClick xmlns:r="http://schemas.openxmlformats.org/officeDocument/2006/relationships" r:id="rId5" tooltip="มิย"/>
        </xdr:cNvPr>
        <xdr:cNvGrpSpPr/>
      </xdr:nvGrpSpPr>
      <xdr:grpSpPr>
        <a:xfrm>
          <a:off x="250650" y="1054770"/>
          <a:ext cx="1112921" cy="451184"/>
          <a:chOff x="771525" y="1257300"/>
          <a:chExt cx="1800000" cy="540000"/>
        </a:xfrm>
      </xdr:grpSpPr>
      <xdr:pic>
        <xdr:nvPicPr>
          <xdr:cNvPr id="8" name="รูปภาพ 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9" name="กล่องข้อความ 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1371593</xdr:colOff>
      <xdr:row>8</xdr:row>
      <xdr:rowOff>150395</xdr:rowOff>
    </xdr:to>
    <xdr:grpSp>
      <xdr:nvGrpSpPr>
        <xdr:cNvPr id="10" name="กลุ่ม 9">
          <a:hlinkClick xmlns:r="http://schemas.openxmlformats.org/officeDocument/2006/relationships" r:id="rId6" tooltip="กค"/>
        </xdr:cNvPr>
        <xdr:cNvGrpSpPr/>
      </xdr:nvGrpSpPr>
      <xdr:grpSpPr>
        <a:xfrm>
          <a:off x="258672" y="1584158"/>
          <a:ext cx="1112921" cy="451184"/>
          <a:chOff x="771525" y="1257300"/>
          <a:chExt cx="1800000" cy="540000"/>
        </a:xfrm>
      </xdr:grpSpPr>
      <xdr:pic>
        <xdr:nvPicPr>
          <xdr:cNvPr id="11" name="รูปภาพ 1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2" name="กล่องข้อความ 1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8</xdr:row>
      <xdr:rowOff>232612</xdr:rowOff>
    </xdr:from>
    <xdr:to>
      <xdr:col>0</xdr:col>
      <xdr:colOff>1363571</xdr:colOff>
      <xdr:row>10</xdr:row>
      <xdr:rowOff>202532</xdr:rowOff>
    </xdr:to>
    <xdr:grpSp>
      <xdr:nvGrpSpPr>
        <xdr:cNvPr id="13" name="กลุ่ม 12">
          <a:hlinkClick xmlns:r="http://schemas.openxmlformats.org/officeDocument/2006/relationships" r:id="rId7" tooltip="สค"/>
        </xdr:cNvPr>
        <xdr:cNvGrpSpPr/>
      </xdr:nvGrpSpPr>
      <xdr:grpSpPr>
        <a:xfrm>
          <a:off x="250650" y="2117559"/>
          <a:ext cx="1112921" cy="451184"/>
          <a:chOff x="771525" y="1257300"/>
          <a:chExt cx="1800000" cy="540000"/>
        </a:xfrm>
      </xdr:grpSpPr>
      <xdr:pic>
        <xdr:nvPicPr>
          <xdr:cNvPr id="14" name="รูปภาพ 1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5" name="กล่องข้อความ 1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1371593</xdr:colOff>
      <xdr:row>13</xdr:row>
      <xdr:rowOff>30085</xdr:rowOff>
    </xdr:to>
    <xdr:grpSp>
      <xdr:nvGrpSpPr>
        <xdr:cNvPr id="16" name="กลุ่ม 15">
          <a:hlinkClick xmlns:r="http://schemas.openxmlformats.org/officeDocument/2006/relationships" r:id="rId8" tooltip="กย"/>
        </xdr:cNvPr>
        <xdr:cNvGrpSpPr/>
      </xdr:nvGrpSpPr>
      <xdr:grpSpPr>
        <a:xfrm>
          <a:off x="258672" y="2667006"/>
          <a:ext cx="1112921" cy="451184"/>
          <a:chOff x="771525" y="1257319"/>
          <a:chExt cx="1800000" cy="540004"/>
        </a:xfrm>
      </xdr:grpSpPr>
      <xdr:pic>
        <xdr:nvPicPr>
          <xdr:cNvPr id="17" name="รูปภาพ 1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8" name="กล่องข้อความ 1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1363571</xdr:colOff>
      <xdr:row>15</xdr:row>
      <xdr:rowOff>82216</xdr:rowOff>
    </xdr:to>
    <xdr:grpSp>
      <xdr:nvGrpSpPr>
        <xdr:cNvPr id="19" name="กลุ่ม 18">
          <a:hlinkClick xmlns:r="http://schemas.openxmlformats.org/officeDocument/2006/relationships" r:id="rId9" tooltip="ตค"/>
        </xdr:cNvPr>
        <xdr:cNvGrpSpPr/>
      </xdr:nvGrpSpPr>
      <xdr:grpSpPr>
        <a:xfrm>
          <a:off x="250650" y="3200400"/>
          <a:ext cx="1112921" cy="451184"/>
          <a:chOff x="771525" y="1257300"/>
          <a:chExt cx="1800000" cy="540000"/>
        </a:xfrm>
      </xdr:grpSpPr>
      <xdr:pic>
        <xdr:nvPicPr>
          <xdr:cNvPr id="20" name="รูปภาพ 1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1" name="กล่องข้อความ 2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2010</xdr:rowOff>
    </xdr:from>
    <xdr:to>
      <xdr:col>0</xdr:col>
      <xdr:colOff>2596805</xdr:colOff>
      <xdr:row>4</xdr:row>
      <xdr:rowOff>12036</xdr:rowOff>
    </xdr:to>
    <xdr:grpSp>
      <xdr:nvGrpSpPr>
        <xdr:cNvPr id="22" name="กลุ่ม 21">
          <a:hlinkClick xmlns:r="http://schemas.openxmlformats.org/officeDocument/2006/relationships" r:id="rId10" tooltip="พย"/>
        </xdr:cNvPr>
        <xdr:cNvGrpSpPr/>
      </xdr:nvGrpSpPr>
      <xdr:grpSpPr>
        <a:xfrm>
          <a:off x="1483884" y="523378"/>
          <a:ext cx="1112921" cy="451184"/>
          <a:chOff x="771525" y="1257300"/>
          <a:chExt cx="1800000" cy="540000"/>
        </a:xfrm>
      </xdr:grpSpPr>
      <xdr:pic>
        <xdr:nvPicPr>
          <xdr:cNvPr id="23" name="รูปภาพ 2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4" name="กล่องข้อความ 2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94254</xdr:rowOff>
    </xdr:from>
    <xdr:to>
      <xdr:col>0</xdr:col>
      <xdr:colOff>2588783</xdr:colOff>
      <xdr:row>6</xdr:row>
      <xdr:rowOff>64175</xdr:rowOff>
    </xdr:to>
    <xdr:grpSp>
      <xdr:nvGrpSpPr>
        <xdr:cNvPr id="25" name="กลุ่ม 24">
          <a:hlinkClick xmlns:r="http://schemas.openxmlformats.org/officeDocument/2006/relationships" r:id="rId11" tooltip="ธค"/>
        </xdr:cNvPr>
        <xdr:cNvGrpSpPr/>
      </xdr:nvGrpSpPr>
      <xdr:grpSpPr>
        <a:xfrm>
          <a:off x="1475862" y="1056780"/>
          <a:ext cx="1112921" cy="451184"/>
          <a:chOff x="771525" y="1257300"/>
          <a:chExt cx="1800000" cy="540000"/>
        </a:xfrm>
      </xdr:grpSpPr>
      <xdr:pic>
        <xdr:nvPicPr>
          <xdr:cNvPr id="26" name="รูปภาพ 2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7" name="กล่องข้อความ 2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142379</xdr:rowOff>
    </xdr:from>
    <xdr:to>
      <xdr:col>0</xdr:col>
      <xdr:colOff>2596805</xdr:colOff>
      <xdr:row>8</xdr:row>
      <xdr:rowOff>152405</xdr:rowOff>
    </xdr:to>
    <xdr:grpSp>
      <xdr:nvGrpSpPr>
        <xdr:cNvPr id="28" name="กลุ่ม 27">
          <a:hlinkClick xmlns:r="http://schemas.openxmlformats.org/officeDocument/2006/relationships" r:id="rId12" tooltip="มค"/>
        </xdr:cNvPr>
        <xdr:cNvGrpSpPr/>
      </xdr:nvGrpSpPr>
      <xdr:grpSpPr>
        <a:xfrm>
          <a:off x="1483884" y="1586168"/>
          <a:ext cx="1112921" cy="451184"/>
          <a:chOff x="771525" y="1257300"/>
          <a:chExt cx="1800000" cy="540000"/>
        </a:xfrm>
      </xdr:grpSpPr>
      <xdr:pic>
        <xdr:nvPicPr>
          <xdr:cNvPr id="29" name="รูปภาพ 2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0" name="กล่องข้อความ 2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8</xdr:row>
      <xdr:rowOff>234622</xdr:rowOff>
    </xdr:from>
    <xdr:to>
      <xdr:col>0</xdr:col>
      <xdr:colOff>2588783</xdr:colOff>
      <xdr:row>10</xdr:row>
      <xdr:rowOff>204542</xdr:rowOff>
    </xdr:to>
    <xdr:grpSp>
      <xdr:nvGrpSpPr>
        <xdr:cNvPr id="31" name="กลุ่ม 30">
          <a:hlinkClick xmlns:r="http://schemas.openxmlformats.org/officeDocument/2006/relationships" r:id="rId13" tooltip="กพ"/>
        </xdr:cNvPr>
        <xdr:cNvGrpSpPr/>
      </xdr:nvGrpSpPr>
      <xdr:grpSpPr>
        <a:xfrm>
          <a:off x="1475862" y="2119569"/>
          <a:ext cx="1112921" cy="451184"/>
          <a:chOff x="771525" y="1257300"/>
          <a:chExt cx="1800000" cy="540000"/>
        </a:xfrm>
      </xdr:grpSpPr>
      <xdr:pic>
        <xdr:nvPicPr>
          <xdr:cNvPr id="32" name="รูปภาพ 3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3" name="กล่องข้อความ 3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62174</xdr:rowOff>
    </xdr:from>
    <xdr:to>
      <xdr:col>0</xdr:col>
      <xdr:colOff>2596805</xdr:colOff>
      <xdr:row>13</xdr:row>
      <xdr:rowOff>32095</xdr:rowOff>
    </xdr:to>
    <xdr:grpSp>
      <xdr:nvGrpSpPr>
        <xdr:cNvPr id="34" name="กลุ่ม 33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669016"/>
          <a:ext cx="1112921" cy="451184"/>
          <a:chOff x="771525" y="1257319"/>
          <a:chExt cx="1800000" cy="540004"/>
        </a:xfrm>
      </xdr:grpSpPr>
      <xdr:pic>
        <xdr:nvPicPr>
          <xdr:cNvPr id="35" name="รูปภาพ 3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6" name="กล่องข้อความ 3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114305</xdr:rowOff>
    </xdr:from>
    <xdr:to>
      <xdr:col>0</xdr:col>
      <xdr:colOff>2588783</xdr:colOff>
      <xdr:row>15</xdr:row>
      <xdr:rowOff>84226</xdr:rowOff>
    </xdr:to>
    <xdr:grpSp>
      <xdr:nvGrpSpPr>
        <xdr:cNvPr id="37" name="กลุ่ม 36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3202410"/>
          <a:ext cx="1112921" cy="451184"/>
          <a:chOff x="771525" y="1257300"/>
          <a:chExt cx="1800000" cy="540000"/>
        </a:xfrm>
      </xdr:grpSpPr>
      <xdr:pic>
        <xdr:nvPicPr>
          <xdr:cNvPr id="38" name="รูปภาพ 37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9" name="กล่องข้อความ 3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63166</xdr:rowOff>
    </xdr:to>
    <xdr:pic>
      <xdr:nvPicPr>
        <xdr:cNvPr id="3" name="รูปภาพ 2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902242"/>
          <a:ext cx="895350" cy="885324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1371593</xdr:colOff>
      <xdr:row>4</xdr:row>
      <xdr:rowOff>10026</xdr:rowOff>
    </xdr:to>
    <xdr:grpSp>
      <xdr:nvGrpSpPr>
        <xdr:cNvPr id="4" name="กลุ่ม 3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112921" cy="451184"/>
          <a:chOff x="771525" y="1257300"/>
          <a:chExt cx="1800000" cy="540000"/>
        </a:xfrm>
      </xdr:grpSpPr>
      <xdr:pic>
        <xdr:nvPicPr>
          <xdr:cNvPr id="5" name="รูปภาพ 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6" name="กล่องข้อความ 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92244</xdr:rowOff>
    </xdr:from>
    <xdr:to>
      <xdr:col>0</xdr:col>
      <xdr:colOff>1363571</xdr:colOff>
      <xdr:row>6</xdr:row>
      <xdr:rowOff>62165</xdr:rowOff>
    </xdr:to>
    <xdr:grpSp>
      <xdr:nvGrpSpPr>
        <xdr:cNvPr id="7" name="กลุ่ม 6">
          <a:hlinkClick xmlns:r="http://schemas.openxmlformats.org/officeDocument/2006/relationships" r:id="rId5" tooltip="มิย"/>
        </xdr:cNvPr>
        <xdr:cNvGrpSpPr/>
      </xdr:nvGrpSpPr>
      <xdr:grpSpPr>
        <a:xfrm>
          <a:off x="250650" y="1054770"/>
          <a:ext cx="1112921" cy="451184"/>
          <a:chOff x="771525" y="1257300"/>
          <a:chExt cx="1800000" cy="540000"/>
        </a:xfrm>
      </xdr:grpSpPr>
      <xdr:pic>
        <xdr:nvPicPr>
          <xdr:cNvPr id="8" name="รูปภาพ 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9" name="กล่องข้อความ 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1371593</xdr:colOff>
      <xdr:row>8</xdr:row>
      <xdr:rowOff>150395</xdr:rowOff>
    </xdr:to>
    <xdr:grpSp>
      <xdr:nvGrpSpPr>
        <xdr:cNvPr id="10" name="กลุ่ม 9">
          <a:hlinkClick xmlns:r="http://schemas.openxmlformats.org/officeDocument/2006/relationships" r:id="rId6" tooltip="กค"/>
        </xdr:cNvPr>
        <xdr:cNvGrpSpPr/>
      </xdr:nvGrpSpPr>
      <xdr:grpSpPr>
        <a:xfrm>
          <a:off x="258672" y="1584158"/>
          <a:ext cx="1112921" cy="451184"/>
          <a:chOff x="771525" y="1257300"/>
          <a:chExt cx="1800000" cy="540000"/>
        </a:xfrm>
      </xdr:grpSpPr>
      <xdr:pic>
        <xdr:nvPicPr>
          <xdr:cNvPr id="11" name="รูปภาพ 1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2" name="กล่องข้อความ 1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8</xdr:row>
      <xdr:rowOff>232612</xdr:rowOff>
    </xdr:from>
    <xdr:to>
      <xdr:col>0</xdr:col>
      <xdr:colOff>1363571</xdr:colOff>
      <xdr:row>10</xdr:row>
      <xdr:rowOff>202532</xdr:rowOff>
    </xdr:to>
    <xdr:grpSp>
      <xdr:nvGrpSpPr>
        <xdr:cNvPr id="13" name="กลุ่ม 12">
          <a:hlinkClick xmlns:r="http://schemas.openxmlformats.org/officeDocument/2006/relationships" r:id="rId7" tooltip="สค"/>
        </xdr:cNvPr>
        <xdr:cNvGrpSpPr/>
      </xdr:nvGrpSpPr>
      <xdr:grpSpPr>
        <a:xfrm>
          <a:off x="250650" y="2117559"/>
          <a:ext cx="1112921" cy="451184"/>
          <a:chOff x="771525" y="1257300"/>
          <a:chExt cx="1800000" cy="540000"/>
        </a:xfrm>
      </xdr:grpSpPr>
      <xdr:pic>
        <xdr:nvPicPr>
          <xdr:cNvPr id="14" name="รูปภาพ 1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5" name="กล่องข้อความ 1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1371593</xdr:colOff>
      <xdr:row>13</xdr:row>
      <xdr:rowOff>30085</xdr:rowOff>
    </xdr:to>
    <xdr:grpSp>
      <xdr:nvGrpSpPr>
        <xdr:cNvPr id="16" name="กลุ่ม 15">
          <a:hlinkClick xmlns:r="http://schemas.openxmlformats.org/officeDocument/2006/relationships" r:id="rId8" tooltip="กย"/>
        </xdr:cNvPr>
        <xdr:cNvGrpSpPr/>
      </xdr:nvGrpSpPr>
      <xdr:grpSpPr>
        <a:xfrm>
          <a:off x="258672" y="2667006"/>
          <a:ext cx="1112921" cy="451184"/>
          <a:chOff x="771525" y="1257319"/>
          <a:chExt cx="1800000" cy="540004"/>
        </a:xfrm>
      </xdr:grpSpPr>
      <xdr:pic>
        <xdr:nvPicPr>
          <xdr:cNvPr id="17" name="รูปภาพ 1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8" name="กล่องข้อความ 1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1363571</xdr:colOff>
      <xdr:row>15</xdr:row>
      <xdr:rowOff>82216</xdr:rowOff>
    </xdr:to>
    <xdr:grpSp>
      <xdr:nvGrpSpPr>
        <xdr:cNvPr id="19" name="กลุ่ม 18">
          <a:hlinkClick xmlns:r="http://schemas.openxmlformats.org/officeDocument/2006/relationships" r:id="rId9" tooltip="ตค"/>
        </xdr:cNvPr>
        <xdr:cNvGrpSpPr/>
      </xdr:nvGrpSpPr>
      <xdr:grpSpPr>
        <a:xfrm>
          <a:off x="250650" y="3200400"/>
          <a:ext cx="1112921" cy="451184"/>
          <a:chOff x="771525" y="1257300"/>
          <a:chExt cx="1800000" cy="540000"/>
        </a:xfrm>
      </xdr:grpSpPr>
      <xdr:pic>
        <xdr:nvPicPr>
          <xdr:cNvPr id="20" name="รูปภาพ 1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1" name="กล่องข้อความ 2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2010</xdr:rowOff>
    </xdr:from>
    <xdr:to>
      <xdr:col>0</xdr:col>
      <xdr:colOff>2596805</xdr:colOff>
      <xdr:row>4</xdr:row>
      <xdr:rowOff>12036</xdr:rowOff>
    </xdr:to>
    <xdr:grpSp>
      <xdr:nvGrpSpPr>
        <xdr:cNvPr id="22" name="กลุ่ม 21">
          <a:hlinkClick xmlns:r="http://schemas.openxmlformats.org/officeDocument/2006/relationships" r:id="rId10" tooltip="พย"/>
        </xdr:cNvPr>
        <xdr:cNvGrpSpPr/>
      </xdr:nvGrpSpPr>
      <xdr:grpSpPr>
        <a:xfrm>
          <a:off x="1483884" y="523378"/>
          <a:ext cx="1112921" cy="451184"/>
          <a:chOff x="771525" y="1257300"/>
          <a:chExt cx="1800000" cy="540000"/>
        </a:xfrm>
      </xdr:grpSpPr>
      <xdr:pic>
        <xdr:nvPicPr>
          <xdr:cNvPr id="23" name="รูปภาพ 2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4" name="กล่องข้อความ 2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94254</xdr:rowOff>
    </xdr:from>
    <xdr:to>
      <xdr:col>0</xdr:col>
      <xdr:colOff>2588783</xdr:colOff>
      <xdr:row>6</xdr:row>
      <xdr:rowOff>64175</xdr:rowOff>
    </xdr:to>
    <xdr:grpSp>
      <xdr:nvGrpSpPr>
        <xdr:cNvPr id="25" name="กลุ่ม 24">
          <a:hlinkClick xmlns:r="http://schemas.openxmlformats.org/officeDocument/2006/relationships" r:id="rId11" tooltip="ธค"/>
        </xdr:cNvPr>
        <xdr:cNvGrpSpPr/>
      </xdr:nvGrpSpPr>
      <xdr:grpSpPr>
        <a:xfrm>
          <a:off x="1475862" y="1056780"/>
          <a:ext cx="1112921" cy="451184"/>
          <a:chOff x="771525" y="1257300"/>
          <a:chExt cx="1800000" cy="540000"/>
        </a:xfrm>
      </xdr:grpSpPr>
      <xdr:pic>
        <xdr:nvPicPr>
          <xdr:cNvPr id="26" name="รูปภาพ 2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7" name="กล่องข้อความ 2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142379</xdr:rowOff>
    </xdr:from>
    <xdr:to>
      <xdr:col>0</xdr:col>
      <xdr:colOff>2596805</xdr:colOff>
      <xdr:row>8</xdr:row>
      <xdr:rowOff>152405</xdr:rowOff>
    </xdr:to>
    <xdr:grpSp>
      <xdr:nvGrpSpPr>
        <xdr:cNvPr id="28" name="กลุ่ม 27">
          <a:hlinkClick xmlns:r="http://schemas.openxmlformats.org/officeDocument/2006/relationships" r:id="rId12" tooltip="มค"/>
        </xdr:cNvPr>
        <xdr:cNvGrpSpPr/>
      </xdr:nvGrpSpPr>
      <xdr:grpSpPr>
        <a:xfrm>
          <a:off x="1483884" y="1586168"/>
          <a:ext cx="1112921" cy="451184"/>
          <a:chOff x="771525" y="1257300"/>
          <a:chExt cx="1800000" cy="540000"/>
        </a:xfrm>
      </xdr:grpSpPr>
      <xdr:pic>
        <xdr:nvPicPr>
          <xdr:cNvPr id="29" name="รูปภาพ 2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0" name="กล่องข้อความ 2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8</xdr:row>
      <xdr:rowOff>234622</xdr:rowOff>
    </xdr:from>
    <xdr:to>
      <xdr:col>0</xdr:col>
      <xdr:colOff>2588783</xdr:colOff>
      <xdr:row>10</xdr:row>
      <xdr:rowOff>204542</xdr:rowOff>
    </xdr:to>
    <xdr:grpSp>
      <xdr:nvGrpSpPr>
        <xdr:cNvPr id="31" name="กลุ่ม 30">
          <a:hlinkClick xmlns:r="http://schemas.openxmlformats.org/officeDocument/2006/relationships" r:id="rId13" tooltip="กพ"/>
        </xdr:cNvPr>
        <xdr:cNvGrpSpPr/>
      </xdr:nvGrpSpPr>
      <xdr:grpSpPr>
        <a:xfrm>
          <a:off x="1475862" y="2119569"/>
          <a:ext cx="1112921" cy="451184"/>
          <a:chOff x="771525" y="1257300"/>
          <a:chExt cx="1800000" cy="540000"/>
        </a:xfrm>
      </xdr:grpSpPr>
      <xdr:pic>
        <xdr:nvPicPr>
          <xdr:cNvPr id="32" name="รูปภาพ 3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3" name="กล่องข้อความ 3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62174</xdr:rowOff>
    </xdr:from>
    <xdr:to>
      <xdr:col>0</xdr:col>
      <xdr:colOff>2596805</xdr:colOff>
      <xdr:row>13</xdr:row>
      <xdr:rowOff>32095</xdr:rowOff>
    </xdr:to>
    <xdr:grpSp>
      <xdr:nvGrpSpPr>
        <xdr:cNvPr id="34" name="กลุ่ม 33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669016"/>
          <a:ext cx="1112921" cy="451184"/>
          <a:chOff x="771525" y="1257319"/>
          <a:chExt cx="1800000" cy="540004"/>
        </a:xfrm>
      </xdr:grpSpPr>
      <xdr:pic>
        <xdr:nvPicPr>
          <xdr:cNvPr id="35" name="รูปภาพ 3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6" name="กล่องข้อความ 3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114305</xdr:rowOff>
    </xdr:from>
    <xdr:to>
      <xdr:col>0</xdr:col>
      <xdr:colOff>2588783</xdr:colOff>
      <xdr:row>15</xdr:row>
      <xdr:rowOff>84226</xdr:rowOff>
    </xdr:to>
    <xdr:grpSp>
      <xdr:nvGrpSpPr>
        <xdr:cNvPr id="37" name="กลุ่ม 36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3202410"/>
          <a:ext cx="1112921" cy="451184"/>
          <a:chOff x="771525" y="1257300"/>
          <a:chExt cx="1800000" cy="540000"/>
        </a:xfrm>
      </xdr:grpSpPr>
      <xdr:pic>
        <xdr:nvPicPr>
          <xdr:cNvPr id="38" name="รูปภาพ 37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9" name="กล่องข้อความ 3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63166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902242"/>
          <a:ext cx="895350" cy="885324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1371593</xdr:colOff>
      <xdr:row>4</xdr:row>
      <xdr:rowOff>10026</xdr:rowOff>
    </xdr:to>
    <xdr:grpSp>
      <xdr:nvGrpSpPr>
        <xdr:cNvPr id="3" name="กลุ่ม 2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112921" cy="451184"/>
          <a:chOff x="771525" y="1257300"/>
          <a:chExt cx="1800000" cy="540000"/>
        </a:xfrm>
      </xdr:grpSpPr>
      <xdr:pic>
        <xdr:nvPicPr>
          <xdr:cNvPr id="4" name="รูปภาพ 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92244</xdr:rowOff>
    </xdr:from>
    <xdr:to>
      <xdr:col>0</xdr:col>
      <xdr:colOff>1363571</xdr:colOff>
      <xdr:row>6</xdr:row>
      <xdr:rowOff>62165</xdr:rowOff>
    </xdr:to>
    <xdr:grpSp>
      <xdr:nvGrpSpPr>
        <xdr:cNvPr id="6" name="กลุ่ม 5">
          <a:hlinkClick xmlns:r="http://schemas.openxmlformats.org/officeDocument/2006/relationships" r:id="rId5" tooltip="มิย"/>
        </xdr:cNvPr>
        <xdr:cNvGrpSpPr/>
      </xdr:nvGrpSpPr>
      <xdr:grpSpPr>
        <a:xfrm>
          <a:off x="250650" y="1054770"/>
          <a:ext cx="1112921" cy="451184"/>
          <a:chOff x="771525" y="1257300"/>
          <a:chExt cx="1800000" cy="540000"/>
        </a:xfrm>
      </xdr:grpSpPr>
      <xdr:pic>
        <xdr:nvPicPr>
          <xdr:cNvPr id="7" name="รูปภาพ 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1371593</xdr:colOff>
      <xdr:row>8</xdr:row>
      <xdr:rowOff>150395</xdr:rowOff>
    </xdr:to>
    <xdr:grpSp>
      <xdr:nvGrpSpPr>
        <xdr:cNvPr id="9" name="กลุ่ม 8">
          <a:hlinkClick xmlns:r="http://schemas.openxmlformats.org/officeDocument/2006/relationships" r:id="rId6" tooltip="กค"/>
        </xdr:cNvPr>
        <xdr:cNvGrpSpPr/>
      </xdr:nvGrpSpPr>
      <xdr:grpSpPr>
        <a:xfrm>
          <a:off x="258672" y="1584158"/>
          <a:ext cx="1112921" cy="451184"/>
          <a:chOff x="771525" y="1257300"/>
          <a:chExt cx="1800000" cy="540000"/>
        </a:xfrm>
      </xdr:grpSpPr>
      <xdr:pic>
        <xdr:nvPicPr>
          <xdr:cNvPr id="10" name="รูปภาพ 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8</xdr:row>
      <xdr:rowOff>232612</xdr:rowOff>
    </xdr:from>
    <xdr:to>
      <xdr:col>0</xdr:col>
      <xdr:colOff>1363571</xdr:colOff>
      <xdr:row>10</xdr:row>
      <xdr:rowOff>202532</xdr:rowOff>
    </xdr:to>
    <xdr:grpSp>
      <xdr:nvGrpSpPr>
        <xdr:cNvPr id="12" name="กลุ่ม 11">
          <a:hlinkClick xmlns:r="http://schemas.openxmlformats.org/officeDocument/2006/relationships" r:id="rId7" tooltip="สค"/>
        </xdr:cNvPr>
        <xdr:cNvGrpSpPr/>
      </xdr:nvGrpSpPr>
      <xdr:grpSpPr>
        <a:xfrm>
          <a:off x="250650" y="2117559"/>
          <a:ext cx="1112921" cy="451184"/>
          <a:chOff x="771525" y="1257300"/>
          <a:chExt cx="1800000" cy="540000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1371593</xdr:colOff>
      <xdr:row>13</xdr:row>
      <xdr:rowOff>30085</xdr:rowOff>
    </xdr:to>
    <xdr:grpSp>
      <xdr:nvGrpSpPr>
        <xdr:cNvPr id="15" name="กลุ่ม 14">
          <a:hlinkClick xmlns:r="http://schemas.openxmlformats.org/officeDocument/2006/relationships" r:id="rId8" tooltip="กย"/>
        </xdr:cNvPr>
        <xdr:cNvGrpSpPr/>
      </xdr:nvGrpSpPr>
      <xdr:grpSpPr>
        <a:xfrm>
          <a:off x="258672" y="2667006"/>
          <a:ext cx="1112921" cy="451184"/>
          <a:chOff x="771525" y="1257319"/>
          <a:chExt cx="1800000" cy="540004"/>
        </a:xfrm>
      </xdr:grpSpPr>
      <xdr:pic>
        <xdr:nvPicPr>
          <xdr:cNvPr id="16" name="รูปภาพ 1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1363571</xdr:colOff>
      <xdr:row>15</xdr:row>
      <xdr:rowOff>82216</xdr:rowOff>
    </xdr:to>
    <xdr:grpSp>
      <xdr:nvGrpSpPr>
        <xdr:cNvPr id="18" name="กลุ่ม 17">
          <a:hlinkClick xmlns:r="http://schemas.openxmlformats.org/officeDocument/2006/relationships" r:id="rId9" tooltip="ตค"/>
        </xdr:cNvPr>
        <xdr:cNvGrpSpPr/>
      </xdr:nvGrpSpPr>
      <xdr:grpSpPr>
        <a:xfrm>
          <a:off x="250650" y="3200400"/>
          <a:ext cx="1112921" cy="451184"/>
          <a:chOff x="771525" y="1257300"/>
          <a:chExt cx="1800000" cy="540000"/>
        </a:xfrm>
      </xdr:grpSpPr>
      <xdr:pic>
        <xdr:nvPicPr>
          <xdr:cNvPr id="19" name="รูปภาพ 1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2010</xdr:rowOff>
    </xdr:from>
    <xdr:to>
      <xdr:col>0</xdr:col>
      <xdr:colOff>2596805</xdr:colOff>
      <xdr:row>4</xdr:row>
      <xdr:rowOff>12036</xdr:rowOff>
    </xdr:to>
    <xdr:grpSp>
      <xdr:nvGrpSpPr>
        <xdr:cNvPr id="21" name="กลุ่ม 20">
          <a:hlinkClick xmlns:r="http://schemas.openxmlformats.org/officeDocument/2006/relationships" r:id="rId10" tooltip="พย"/>
        </xdr:cNvPr>
        <xdr:cNvGrpSpPr/>
      </xdr:nvGrpSpPr>
      <xdr:grpSpPr>
        <a:xfrm>
          <a:off x="1483884" y="523378"/>
          <a:ext cx="1112921" cy="451184"/>
          <a:chOff x="771525" y="1257300"/>
          <a:chExt cx="1800000" cy="540000"/>
        </a:xfrm>
      </xdr:grpSpPr>
      <xdr:pic>
        <xdr:nvPicPr>
          <xdr:cNvPr id="22" name="รูปภาพ 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3" name="กล่องข้อความ 2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94254</xdr:rowOff>
    </xdr:from>
    <xdr:to>
      <xdr:col>0</xdr:col>
      <xdr:colOff>2588783</xdr:colOff>
      <xdr:row>6</xdr:row>
      <xdr:rowOff>64175</xdr:rowOff>
    </xdr:to>
    <xdr:grpSp>
      <xdr:nvGrpSpPr>
        <xdr:cNvPr id="24" name="กลุ่ม 23">
          <a:hlinkClick xmlns:r="http://schemas.openxmlformats.org/officeDocument/2006/relationships" r:id="rId11" tooltip="ธค"/>
        </xdr:cNvPr>
        <xdr:cNvGrpSpPr/>
      </xdr:nvGrpSpPr>
      <xdr:grpSpPr>
        <a:xfrm>
          <a:off x="1475862" y="1056780"/>
          <a:ext cx="1112921" cy="451184"/>
          <a:chOff x="771525" y="1257300"/>
          <a:chExt cx="1800000" cy="540000"/>
        </a:xfrm>
      </xdr:grpSpPr>
      <xdr:pic>
        <xdr:nvPicPr>
          <xdr:cNvPr id="25" name="รูปภาพ 2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142379</xdr:rowOff>
    </xdr:from>
    <xdr:to>
      <xdr:col>0</xdr:col>
      <xdr:colOff>2596805</xdr:colOff>
      <xdr:row>8</xdr:row>
      <xdr:rowOff>152405</xdr:rowOff>
    </xdr:to>
    <xdr:grpSp>
      <xdr:nvGrpSpPr>
        <xdr:cNvPr id="27" name="กลุ่ม 26">
          <a:hlinkClick xmlns:r="http://schemas.openxmlformats.org/officeDocument/2006/relationships" r:id="rId12" tooltip="มค"/>
        </xdr:cNvPr>
        <xdr:cNvGrpSpPr/>
      </xdr:nvGrpSpPr>
      <xdr:grpSpPr>
        <a:xfrm>
          <a:off x="1483884" y="1586168"/>
          <a:ext cx="1112921" cy="451184"/>
          <a:chOff x="771525" y="1257300"/>
          <a:chExt cx="1800000" cy="540000"/>
        </a:xfrm>
      </xdr:grpSpPr>
      <xdr:pic>
        <xdr:nvPicPr>
          <xdr:cNvPr id="28" name="รูปภาพ 2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8</xdr:row>
      <xdr:rowOff>234622</xdr:rowOff>
    </xdr:from>
    <xdr:to>
      <xdr:col>0</xdr:col>
      <xdr:colOff>2588783</xdr:colOff>
      <xdr:row>10</xdr:row>
      <xdr:rowOff>204542</xdr:rowOff>
    </xdr:to>
    <xdr:grpSp>
      <xdr:nvGrpSpPr>
        <xdr:cNvPr id="30" name="กลุ่ม 29">
          <a:hlinkClick xmlns:r="http://schemas.openxmlformats.org/officeDocument/2006/relationships" r:id="rId13" tooltip="กพ"/>
        </xdr:cNvPr>
        <xdr:cNvGrpSpPr/>
      </xdr:nvGrpSpPr>
      <xdr:grpSpPr>
        <a:xfrm>
          <a:off x="1475862" y="2119569"/>
          <a:ext cx="1112921" cy="451184"/>
          <a:chOff x="771525" y="1257300"/>
          <a:chExt cx="1800000" cy="540000"/>
        </a:xfrm>
      </xdr:grpSpPr>
      <xdr:pic>
        <xdr:nvPicPr>
          <xdr:cNvPr id="31" name="รูปภาพ 3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62174</xdr:rowOff>
    </xdr:from>
    <xdr:to>
      <xdr:col>0</xdr:col>
      <xdr:colOff>2596805</xdr:colOff>
      <xdr:row>13</xdr:row>
      <xdr:rowOff>32095</xdr:rowOff>
    </xdr:to>
    <xdr:grpSp>
      <xdr:nvGrpSpPr>
        <xdr:cNvPr id="33" name="กลุ่ม 32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669016"/>
          <a:ext cx="1112921" cy="451184"/>
          <a:chOff x="771525" y="1257319"/>
          <a:chExt cx="1800000" cy="540004"/>
        </a:xfrm>
      </xdr:grpSpPr>
      <xdr:pic>
        <xdr:nvPicPr>
          <xdr:cNvPr id="34" name="รูปภาพ 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114305</xdr:rowOff>
    </xdr:from>
    <xdr:to>
      <xdr:col>0</xdr:col>
      <xdr:colOff>2588783</xdr:colOff>
      <xdr:row>15</xdr:row>
      <xdr:rowOff>84226</xdr:rowOff>
    </xdr:to>
    <xdr:grpSp>
      <xdr:nvGrpSpPr>
        <xdr:cNvPr id="36" name="กลุ่ม 35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3202410"/>
          <a:ext cx="1112921" cy="451184"/>
          <a:chOff x="771525" y="1257300"/>
          <a:chExt cx="1800000" cy="540000"/>
        </a:xfrm>
      </xdr:grpSpPr>
      <xdr:pic>
        <xdr:nvPicPr>
          <xdr:cNvPr id="37" name="รูปภาพ 36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63166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902242"/>
          <a:ext cx="895350" cy="885324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1371593</xdr:colOff>
      <xdr:row>4</xdr:row>
      <xdr:rowOff>10026</xdr:rowOff>
    </xdr:to>
    <xdr:grpSp>
      <xdr:nvGrpSpPr>
        <xdr:cNvPr id="3" name="กลุ่ม 2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112921" cy="451184"/>
          <a:chOff x="771525" y="1257300"/>
          <a:chExt cx="1800000" cy="540000"/>
        </a:xfrm>
      </xdr:grpSpPr>
      <xdr:pic>
        <xdr:nvPicPr>
          <xdr:cNvPr id="4" name="รูปภาพ 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92244</xdr:rowOff>
    </xdr:from>
    <xdr:to>
      <xdr:col>0</xdr:col>
      <xdr:colOff>1363571</xdr:colOff>
      <xdr:row>6</xdr:row>
      <xdr:rowOff>62165</xdr:rowOff>
    </xdr:to>
    <xdr:grpSp>
      <xdr:nvGrpSpPr>
        <xdr:cNvPr id="6" name="กลุ่ม 5">
          <a:hlinkClick xmlns:r="http://schemas.openxmlformats.org/officeDocument/2006/relationships" r:id="rId5" tooltip="มิย"/>
        </xdr:cNvPr>
        <xdr:cNvGrpSpPr/>
      </xdr:nvGrpSpPr>
      <xdr:grpSpPr>
        <a:xfrm>
          <a:off x="250650" y="1054770"/>
          <a:ext cx="1112921" cy="451184"/>
          <a:chOff x="771525" y="1257300"/>
          <a:chExt cx="1800000" cy="540000"/>
        </a:xfrm>
      </xdr:grpSpPr>
      <xdr:pic>
        <xdr:nvPicPr>
          <xdr:cNvPr id="7" name="รูปภาพ 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1371593</xdr:colOff>
      <xdr:row>8</xdr:row>
      <xdr:rowOff>150395</xdr:rowOff>
    </xdr:to>
    <xdr:grpSp>
      <xdr:nvGrpSpPr>
        <xdr:cNvPr id="9" name="กลุ่ม 8">
          <a:hlinkClick xmlns:r="http://schemas.openxmlformats.org/officeDocument/2006/relationships" r:id="rId6" tooltip="กค"/>
        </xdr:cNvPr>
        <xdr:cNvGrpSpPr/>
      </xdr:nvGrpSpPr>
      <xdr:grpSpPr>
        <a:xfrm>
          <a:off x="258672" y="1584158"/>
          <a:ext cx="1112921" cy="451184"/>
          <a:chOff x="771525" y="1257300"/>
          <a:chExt cx="1800000" cy="540000"/>
        </a:xfrm>
      </xdr:grpSpPr>
      <xdr:pic>
        <xdr:nvPicPr>
          <xdr:cNvPr id="10" name="รูปภาพ 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8</xdr:row>
      <xdr:rowOff>232612</xdr:rowOff>
    </xdr:from>
    <xdr:to>
      <xdr:col>0</xdr:col>
      <xdr:colOff>1363571</xdr:colOff>
      <xdr:row>10</xdr:row>
      <xdr:rowOff>202532</xdr:rowOff>
    </xdr:to>
    <xdr:grpSp>
      <xdr:nvGrpSpPr>
        <xdr:cNvPr id="12" name="กลุ่ม 11">
          <a:hlinkClick xmlns:r="http://schemas.openxmlformats.org/officeDocument/2006/relationships" r:id="rId7" tooltip="สค"/>
        </xdr:cNvPr>
        <xdr:cNvGrpSpPr/>
      </xdr:nvGrpSpPr>
      <xdr:grpSpPr>
        <a:xfrm>
          <a:off x="250650" y="2117559"/>
          <a:ext cx="1112921" cy="451184"/>
          <a:chOff x="771525" y="1257300"/>
          <a:chExt cx="1800000" cy="540000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1371593</xdr:colOff>
      <xdr:row>13</xdr:row>
      <xdr:rowOff>30085</xdr:rowOff>
    </xdr:to>
    <xdr:grpSp>
      <xdr:nvGrpSpPr>
        <xdr:cNvPr id="15" name="กลุ่ม 14">
          <a:hlinkClick xmlns:r="http://schemas.openxmlformats.org/officeDocument/2006/relationships" r:id="rId8" tooltip="กย"/>
        </xdr:cNvPr>
        <xdr:cNvGrpSpPr/>
      </xdr:nvGrpSpPr>
      <xdr:grpSpPr>
        <a:xfrm>
          <a:off x="258672" y="2667006"/>
          <a:ext cx="1112921" cy="451184"/>
          <a:chOff x="771525" y="1257319"/>
          <a:chExt cx="1800000" cy="540004"/>
        </a:xfrm>
      </xdr:grpSpPr>
      <xdr:pic>
        <xdr:nvPicPr>
          <xdr:cNvPr id="16" name="รูปภาพ 1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1363571</xdr:colOff>
      <xdr:row>15</xdr:row>
      <xdr:rowOff>82216</xdr:rowOff>
    </xdr:to>
    <xdr:grpSp>
      <xdr:nvGrpSpPr>
        <xdr:cNvPr id="18" name="กลุ่ม 17">
          <a:hlinkClick xmlns:r="http://schemas.openxmlformats.org/officeDocument/2006/relationships" r:id="rId9" tooltip="ตค"/>
        </xdr:cNvPr>
        <xdr:cNvGrpSpPr/>
      </xdr:nvGrpSpPr>
      <xdr:grpSpPr>
        <a:xfrm>
          <a:off x="250650" y="3200400"/>
          <a:ext cx="1112921" cy="451184"/>
          <a:chOff x="771525" y="1257300"/>
          <a:chExt cx="1800000" cy="540000"/>
        </a:xfrm>
      </xdr:grpSpPr>
      <xdr:pic>
        <xdr:nvPicPr>
          <xdr:cNvPr id="19" name="รูปภาพ 1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2010</xdr:rowOff>
    </xdr:from>
    <xdr:to>
      <xdr:col>0</xdr:col>
      <xdr:colOff>2596805</xdr:colOff>
      <xdr:row>4</xdr:row>
      <xdr:rowOff>12036</xdr:rowOff>
    </xdr:to>
    <xdr:grpSp>
      <xdr:nvGrpSpPr>
        <xdr:cNvPr id="21" name="กลุ่ม 20">
          <a:hlinkClick xmlns:r="http://schemas.openxmlformats.org/officeDocument/2006/relationships" r:id="rId10" tooltip="พย"/>
        </xdr:cNvPr>
        <xdr:cNvGrpSpPr/>
      </xdr:nvGrpSpPr>
      <xdr:grpSpPr>
        <a:xfrm>
          <a:off x="1483884" y="523378"/>
          <a:ext cx="1112921" cy="451184"/>
          <a:chOff x="771525" y="1257300"/>
          <a:chExt cx="1800000" cy="540000"/>
        </a:xfrm>
      </xdr:grpSpPr>
      <xdr:pic>
        <xdr:nvPicPr>
          <xdr:cNvPr id="22" name="รูปภาพ 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3" name="กล่องข้อความ 2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94254</xdr:rowOff>
    </xdr:from>
    <xdr:to>
      <xdr:col>0</xdr:col>
      <xdr:colOff>2588783</xdr:colOff>
      <xdr:row>6</xdr:row>
      <xdr:rowOff>64175</xdr:rowOff>
    </xdr:to>
    <xdr:grpSp>
      <xdr:nvGrpSpPr>
        <xdr:cNvPr id="24" name="กลุ่ม 23">
          <a:hlinkClick xmlns:r="http://schemas.openxmlformats.org/officeDocument/2006/relationships" r:id="rId11" tooltip="ธค"/>
        </xdr:cNvPr>
        <xdr:cNvGrpSpPr/>
      </xdr:nvGrpSpPr>
      <xdr:grpSpPr>
        <a:xfrm>
          <a:off x="1475862" y="1056780"/>
          <a:ext cx="1112921" cy="451184"/>
          <a:chOff x="771525" y="1257300"/>
          <a:chExt cx="1800000" cy="540000"/>
        </a:xfrm>
      </xdr:grpSpPr>
      <xdr:pic>
        <xdr:nvPicPr>
          <xdr:cNvPr id="25" name="รูปภาพ 2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142379</xdr:rowOff>
    </xdr:from>
    <xdr:to>
      <xdr:col>0</xdr:col>
      <xdr:colOff>2596805</xdr:colOff>
      <xdr:row>8</xdr:row>
      <xdr:rowOff>152405</xdr:rowOff>
    </xdr:to>
    <xdr:grpSp>
      <xdr:nvGrpSpPr>
        <xdr:cNvPr id="27" name="กลุ่ม 26">
          <a:hlinkClick xmlns:r="http://schemas.openxmlformats.org/officeDocument/2006/relationships" r:id="rId12" tooltip="มค"/>
        </xdr:cNvPr>
        <xdr:cNvGrpSpPr/>
      </xdr:nvGrpSpPr>
      <xdr:grpSpPr>
        <a:xfrm>
          <a:off x="1483884" y="1586168"/>
          <a:ext cx="1112921" cy="451184"/>
          <a:chOff x="771525" y="1257300"/>
          <a:chExt cx="1800000" cy="540000"/>
        </a:xfrm>
      </xdr:grpSpPr>
      <xdr:pic>
        <xdr:nvPicPr>
          <xdr:cNvPr id="28" name="รูปภาพ 2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8</xdr:row>
      <xdr:rowOff>234622</xdr:rowOff>
    </xdr:from>
    <xdr:to>
      <xdr:col>0</xdr:col>
      <xdr:colOff>2588783</xdr:colOff>
      <xdr:row>10</xdr:row>
      <xdr:rowOff>204542</xdr:rowOff>
    </xdr:to>
    <xdr:grpSp>
      <xdr:nvGrpSpPr>
        <xdr:cNvPr id="30" name="กลุ่ม 29">
          <a:hlinkClick xmlns:r="http://schemas.openxmlformats.org/officeDocument/2006/relationships" r:id="rId13" tooltip="กพ"/>
        </xdr:cNvPr>
        <xdr:cNvGrpSpPr/>
      </xdr:nvGrpSpPr>
      <xdr:grpSpPr>
        <a:xfrm>
          <a:off x="1475862" y="2119569"/>
          <a:ext cx="1112921" cy="451184"/>
          <a:chOff x="771525" y="1257300"/>
          <a:chExt cx="1800000" cy="540000"/>
        </a:xfrm>
      </xdr:grpSpPr>
      <xdr:pic>
        <xdr:nvPicPr>
          <xdr:cNvPr id="31" name="รูปภาพ 3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62174</xdr:rowOff>
    </xdr:from>
    <xdr:to>
      <xdr:col>0</xdr:col>
      <xdr:colOff>2596805</xdr:colOff>
      <xdr:row>13</xdr:row>
      <xdr:rowOff>32095</xdr:rowOff>
    </xdr:to>
    <xdr:grpSp>
      <xdr:nvGrpSpPr>
        <xdr:cNvPr id="33" name="กลุ่ม 32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669016"/>
          <a:ext cx="1112921" cy="451184"/>
          <a:chOff x="771525" y="1257319"/>
          <a:chExt cx="1800000" cy="540004"/>
        </a:xfrm>
      </xdr:grpSpPr>
      <xdr:pic>
        <xdr:nvPicPr>
          <xdr:cNvPr id="34" name="รูปภาพ 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114305</xdr:rowOff>
    </xdr:from>
    <xdr:to>
      <xdr:col>0</xdr:col>
      <xdr:colOff>2588783</xdr:colOff>
      <xdr:row>15</xdr:row>
      <xdr:rowOff>84226</xdr:rowOff>
    </xdr:to>
    <xdr:grpSp>
      <xdr:nvGrpSpPr>
        <xdr:cNvPr id="36" name="กลุ่ม 35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3202410"/>
          <a:ext cx="1112921" cy="451184"/>
          <a:chOff x="771525" y="1257300"/>
          <a:chExt cx="1800000" cy="540000"/>
        </a:xfrm>
      </xdr:grpSpPr>
      <xdr:pic>
        <xdr:nvPicPr>
          <xdr:cNvPr id="37" name="รูปภาพ 36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63166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902242"/>
          <a:ext cx="895350" cy="885324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1371593</xdr:colOff>
      <xdr:row>4</xdr:row>
      <xdr:rowOff>10026</xdr:rowOff>
    </xdr:to>
    <xdr:grpSp>
      <xdr:nvGrpSpPr>
        <xdr:cNvPr id="3" name="กลุ่ม 2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112921" cy="451184"/>
          <a:chOff x="771525" y="1257300"/>
          <a:chExt cx="1800000" cy="540000"/>
        </a:xfrm>
      </xdr:grpSpPr>
      <xdr:pic>
        <xdr:nvPicPr>
          <xdr:cNvPr id="4" name="รูปภาพ 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92244</xdr:rowOff>
    </xdr:from>
    <xdr:to>
      <xdr:col>0</xdr:col>
      <xdr:colOff>1363571</xdr:colOff>
      <xdr:row>6</xdr:row>
      <xdr:rowOff>62165</xdr:rowOff>
    </xdr:to>
    <xdr:grpSp>
      <xdr:nvGrpSpPr>
        <xdr:cNvPr id="6" name="กลุ่ม 5">
          <a:hlinkClick xmlns:r="http://schemas.openxmlformats.org/officeDocument/2006/relationships" r:id="rId5" tooltip="มิย"/>
        </xdr:cNvPr>
        <xdr:cNvGrpSpPr/>
      </xdr:nvGrpSpPr>
      <xdr:grpSpPr>
        <a:xfrm>
          <a:off x="250650" y="1054770"/>
          <a:ext cx="1112921" cy="451184"/>
          <a:chOff x="771525" y="1257300"/>
          <a:chExt cx="1800000" cy="540000"/>
        </a:xfrm>
      </xdr:grpSpPr>
      <xdr:pic>
        <xdr:nvPicPr>
          <xdr:cNvPr id="7" name="รูปภาพ 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1371593</xdr:colOff>
      <xdr:row>8</xdr:row>
      <xdr:rowOff>150395</xdr:rowOff>
    </xdr:to>
    <xdr:grpSp>
      <xdr:nvGrpSpPr>
        <xdr:cNvPr id="9" name="กลุ่ม 8">
          <a:hlinkClick xmlns:r="http://schemas.openxmlformats.org/officeDocument/2006/relationships" r:id="rId6" tooltip="กค"/>
        </xdr:cNvPr>
        <xdr:cNvGrpSpPr/>
      </xdr:nvGrpSpPr>
      <xdr:grpSpPr>
        <a:xfrm>
          <a:off x="258672" y="1584158"/>
          <a:ext cx="1112921" cy="451184"/>
          <a:chOff x="771525" y="1257300"/>
          <a:chExt cx="1800000" cy="540000"/>
        </a:xfrm>
      </xdr:grpSpPr>
      <xdr:pic>
        <xdr:nvPicPr>
          <xdr:cNvPr id="10" name="รูปภาพ 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8</xdr:row>
      <xdr:rowOff>232612</xdr:rowOff>
    </xdr:from>
    <xdr:to>
      <xdr:col>0</xdr:col>
      <xdr:colOff>1363571</xdr:colOff>
      <xdr:row>10</xdr:row>
      <xdr:rowOff>202532</xdr:rowOff>
    </xdr:to>
    <xdr:grpSp>
      <xdr:nvGrpSpPr>
        <xdr:cNvPr id="12" name="กลุ่ม 11">
          <a:hlinkClick xmlns:r="http://schemas.openxmlformats.org/officeDocument/2006/relationships" r:id="rId7" tooltip="สค"/>
        </xdr:cNvPr>
        <xdr:cNvGrpSpPr/>
      </xdr:nvGrpSpPr>
      <xdr:grpSpPr>
        <a:xfrm>
          <a:off x="250650" y="2117559"/>
          <a:ext cx="1112921" cy="451184"/>
          <a:chOff x="771525" y="1257300"/>
          <a:chExt cx="1800000" cy="540000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1371593</xdr:colOff>
      <xdr:row>13</xdr:row>
      <xdr:rowOff>30085</xdr:rowOff>
    </xdr:to>
    <xdr:grpSp>
      <xdr:nvGrpSpPr>
        <xdr:cNvPr id="15" name="กลุ่ม 14">
          <a:hlinkClick xmlns:r="http://schemas.openxmlformats.org/officeDocument/2006/relationships" r:id="rId8" tooltip="กย"/>
        </xdr:cNvPr>
        <xdr:cNvGrpSpPr/>
      </xdr:nvGrpSpPr>
      <xdr:grpSpPr>
        <a:xfrm>
          <a:off x="258672" y="2667006"/>
          <a:ext cx="1112921" cy="451184"/>
          <a:chOff x="771525" y="1257319"/>
          <a:chExt cx="1800000" cy="540004"/>
        </a:xfrm>
      </xdr:grpSpPr>
      <xdr:pic>
        <xdr:nvPicPr>
          <xdr:cNvPr id="16" name="รูปภาพ 1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1363571</xdr:colOff>
      <xdr:row>15</xdr:row>
      <xdr:rowOff>82216</xdr:rowOff>
    </xdr:to>
    <xdr:grpSp>
      <xdr:nvGrpSpPr>
        <xdr:cNvPr id="18" name="กลุ่ม 17">
          <a:hlinkClick xmlns:r="http://schemas.openxmlformats.org/officeDocument/2006/relationships" r:id="rId9" tooltip="ตค"/>
        </xdr:cNvPr>
        <xdr:cNvGrpSpPr/>
      </xdr:nvGrpSpPr>
      <xdr:grpSpPr>
        <a:xfrm>
          <a:off x="250650" y="3200400"/>
          <a:ext cx="1112921" cy="451184"/>
          <a:chOff x="771525" y="1257300"/>
          <a:chExt cx="1800000" cy="540000"/>
        </a:xfrm>
      </xdr:grpSpPr>
      <xdr:pic>
        <xdr:nvPicPr>
          <xdr:cNvPr id="19" name="รูปภาพ 1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2010</xdr:rowOff>
    </xdr:from>
    <xdr:to>
      <xdr:col>0</xdr:col>
      <xdr:colOff>2596805</xdr:colOff>
      <xdr:row>4</xdr:row>
      <xdr:rowOff>12036</xdr:rowOff>
    </xdr:to>
    <xdr:grpSp>
      <xdr:nvGrpSpPr>
        <xdr:cNvPr id="21" name="กลุ่ม 20">
          <a:hlinkClick xmlns:r="http://schemas.openxmlformats.org/officeDocument/2006/relationships" r:id="rId10" tooltip="พย"/>
        </xdr:cNvPr>
        <xdr:cNvGrpSpPr/>
      </xdr:nvGrpSpPr>
      <xdr:grpSpPr>
        <a:xfrm>
          <a:off x="1483884" y="523378"/>
          <a:ext cx="1112921" cy="451184"/>
          <a:chOff x="771525" y="1257300"/>
          <a:chExt cx="1800000" cy="540000"/>
        </a:xfrm>
      </xdr:grpSpPr>
      <xdr:pic>
        <xdr:nvPicPr>
          <xdr:cNvPr id="22" name="รูปภาพ 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3" name="กล่องข้อความ 2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94254</xdr:rowOff>
    </xdr:from>
    <xdr:to>
      <xdr:col>0</xdr:col>
      <xdr:colOff>2588783</xdr:colOff>
      <xdr:row>6</xdr:row>
      <xdr:rowOff>64175</xdr:rowOff>
    </xdr:to>
    <xdr:grpSp>
      <xdr:nvGrpSpPr>
        <xdr:cNvPr id="24" name="กลุ่ม 23">
          <a:hlinkClick xmlns:r="http://schemas.openxmlformats.org/officeDocument/2006/relationships" r:id="rId11" tooltip="ธค"/>
        </xdr:cNvPr>
        <xdr:cNvGrpSpPr/>
      </xdr:nvGrpSpPr>
      <xdr:grpSpPr>
        <a:xfrm>
          <a:off x="1475862" y="1056780"/>
          <a:ext cx="1112921" cy="451184"/>
          <a:chOff x="771525" y="1257300"/>
          <a:chExt cx="1800000" cy="540000"/>
        </a:xfrm>
      </xdr:grpSpPr>
      <xdr:pic>
        <xdr:nvPicPr>
          <xdr:cNvPr id="25" name="รูปภาพ 2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142379</xdr:rowOff>
    </xdr:from>
    <xdr:to>
      <xdr:col>0</xdr:col>
      <xdr:colOff>2596805</xdr:colOff>
      <xdr:row>8</xdr:row>
      <xdr:rowOff>152405</xdr:rowOff>
    </xdr:to>
    <xdr:grpSp>
      <xdr:nvGrpSpPr>
        <xdr:cNvPr id="27" name="กลุ่ม 26">
          <a:hlinkClick xmlns:r="http://schemas.openxmlformats.org/officeDocument/2006/relationships" r:id="rId12" tooltip="มค"/>
        </xdr:cNvPr>
        <xdr:cNvGrpSpPr/>
      </xdr:nvGrpSpPr>
      <xdr:grpSpPr>
        <a:xfrm>
          <a:off x="1483884" y="1586168"/>
          <a:ext cx="1112921" cy="451184"/>
          <a:chOff x="771525" y="1257300"/>
          <a:chExt cx="1800000" cy="540000"/>
        </a:xfrm>
      </xdr:grpSpPr>
      <xdr:pic>
        <xdr:nvPicPr>
          <xdr:cNvPr id="28" name="รูปภาพ 2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8</xdr:row>
      <xdr:rowOff>234622</xdr:rowOff>
    </xdr:from>
    <xdr:to>
      <xdr:col>0</xdr:col>
      <xdr:colOff>2588783</xdr:colOff>
      <xdr:row>10</xdr:row>
      <xdr:rowOff>204542</xdr:rowOff>
    </xdr:to>
    <xdr:grpSp>
      <xdr:nvGrpSpPr>
        <xdr:cNvPr id="30" name="กลุ่ม 29">
          <a:hlinkClick xmlns:r="http://schemas.openxmlformats.org/officeDocument/2006/relationships" r:id="rId13" tooltip="กพ"/>
        </xdr:cNvPr>
        <xdr:cNvGrpSpPr/>
      </xdr:nvGrpSpPr>
      <xdr:grpSpPr>
        <a:xfrm>
          <a:off x="1475862" y="2119569"/>
          <a:ext cx="1112921" cy="451184"/>
          <a:chOff x="771525" y="1257300"/>
          <a:chExt cx="1800000" cy="540000"/>
        </a:xfrm>
      </xdr:grpSpPr>
      <xdr:pic>
        <xdr:nvPicPr>
          <xdr:cNvPr id="31" name="รูปภาพ 3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62174</xdr:rowOff>
    </xdr:from>
    <xdr:to>
      <xdr:col>0</xdr:col>
      <xdr:colOff>2596805</xdr:colOff>
      <xdr:row>13</xdr:row>
      <xdr:rowOff>32095</xdr:rowOff>
    </xdr:to>
    <xdr:grpSp>
      <xdr:nvGrpSpPr>
        <xdr:cNvPr id="33" name="กลุ่ม 32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669016"/>
          <a:ext cx="1112921" cy="451184"/>
          <a:chOff x="771525" y="1257319"/>
          <a:chExt cx="1800000" cy="540004"/>
        </a:xfrm>
      </xdr:grpSpPr>
      <xdr:pic>
        <xdr:nvPicPr>
          <xdr:cNvPr id="34" name="รูปภาพ 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114305</xdr:rowOff>
    </xdr:from>
    <xdr:to>
      <xdr:col>0</xdr:col>
      <xdr:colOff>2588783</xdr:colOff>
      <xdr:row>15</xdr:row>
      <xdr:rowOff>84226</xdr:rowOff>
    </xdr:to>
    <xdr:grpSp>
      <xdr:nvGrpSpPr>
        <xdr:cNvPr id="36" name="กลุ่ม 35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3202410"/>
          <a:ext cx="1112921" cy="451184"/>
          <a:chOff x="771525" y="1257300"/>
          <a:chExt cx="1800000" cy="540000"/>
        </a:xfrm>
      </xdr:grpSpPr>
      <xdr:pic>
        <xdr:nvPicPr>
          <xdr:cNvPr id="37" name="รูปภาพ 36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63166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902242"/>
          <a:ext cx="895350" cy="885324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1371593</xdr:colOff>
      <xdr:row>4</xdr:row>
      <xdr:rowOff>10026</xdr:rowOff>
    </xdr:to>
    <xdr:grpSp>
      <xdr:nvGrpSpPr>
        <xdr:cNvPr id="3" name="กลุ่ม 2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112921" cy="451184"/>
          <a:chOff x="771525" y="1257300"/>
          <a:chExt cx="1800000" cy="540000"/>
        </a:xfrm>
      </xdr:grpSpPr>
      <xdr:pic>
        <xdr:nvPicPr>
          <xdr:cNvPr id="4" name="รูปภาพ 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92244</xdr:rowOff>
    </xdr:from>
    <xdr:to>
      <xdr:col>0</xdr:col>
      <xdr:colOff>1363571</xdr:colOff>
      <xdr:row>6</xdr:row>
      <xdr:rowOff>62165</xdr:rowOff>
    </xdr:to>
    <xdr:grpSp>
      <xdr:nvGrpSpPr>
        <xdr:cNvPr id="6" name="กลุ่ม 5">
          <a:hlinkClick xmlns:r="http://schemas.openxmlformats.org/officeDocument/2006/relationships" r:id="rId5" tooltip="มิย"/>
        </xdr:cNvPr>
        <xdr:cNvGrpSpPr/>
      </xdr:nvGrpSpPr>
      <xdr:grpSpPr>
        <a:xfrm>
          <a:off x="250650" y="1054770"/>
          <a:ext cx="1112921" cy="451184"/>
          <a:chOff x="771525" y="1257300"/>
          <a:chExt cx="1800000" cy="540000"/>
        </a:xfrm>
      </xdr:grpSpPr>
      <xdr:pic>
        <xdr:nvPicPr>
          <xdr:cNvPr id="7" name="รูปภาพ 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1371593</xdr:colOff>
      <xdr:row>8</xdr:row>
      <xdr:rowOff>150395</xdr:rowOff>
    </xdr:to>
    <xdr:grpSp>
      <xdr:nvGrpSpPr>
        <xdr:cNvPr id="9" name="กลุ่ม 8">
          <a:hlinkClick xmlns:r="http://schemas.openxmlformats.org/officeDocument/2006/relationships" r:id="rId6" tooltip="กค"/>
        </xdr:cNvPr>
        <xdr:cNvGrpSpPr/>
      </xdr:nvGrpSpPr>
      <xdr:grpSpPr>
        <a:xfrm>
          <a:off x="258672" y="1584158"/>
          <a:ext cx="1112921" cy="451184"/>
          <a:chOff x="771525" y="1257300"/>
          <a:chExt cx="1800000" cy="540000"/>
        </a:xfrm>
      </xdr:grpSpPr>
      <xdr:pic>
        <xdr:nvPicPr>
          <xdr:cNvPr id="10" name="รูปภาพ 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8</xdr:row>
      <xdr:rowOff>232612</xdr:rowOff>
    </xdr:from>
    <xdr:to>
      <xdr:col>0</xdr:col>
      <xdr:colOff>1363571</xdr:colOff>
      <xdr:row>10</xdr:row>
      <xdr:rowOff>202532</xdr:rowOff>
    </xdr:to>
    <xdr:grpSp>
      <xdr:nvGrpSpPr>
        <xdr:cNvPr id="12" name="กลุ่ม 11">
          <a:hlinkClick xmlns:r="http://schemas.openxmlformats.org/officeDocument/2006/relationships" r:id="rId7" tooltip="สค"/>
        </xdr:cNvPr>
        <xdr:cNvGrpSpPr/>
      </xdr:nvGrpSpPr>
      <xdr:grpSpPr>
        <a:xfrm>
          <a:off x="250650" y="2117559"/>
          <a:ext cx="1112921" cy="451184"/>
          <a:chOff x="771525" y="1257300"/>
          <a:chExt cx="1800000" cy="540000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1371593</xdr:colOff>
      <xdr:row>13</xdr:row>
      <xdr:rowOff>30085</xdr:rowOff>
    </xdr:to>
    <xdr:grpSp>
      <xdr:nvGrpSpPr>
        <xdr:cNvPr id="15" name="กลุ่ม 14">
          <a:hlinkClick xmlns:r="http://schemas.openxmlformats.org/officeDocument/2006/relationships" r:id="rId8" tooltip="กย"/>
        </xdr:cNvPr>
        <xdr:cNvGrpSpPr/>
      </xdr:nvGrpSpPr>
      <xdr:grpSpPr>
        <a:xfrm>
          <a:off x="258672" y="2667006"/>
          <a:ext cx="1112921" cy="451184"/>
          <a:chOff x="771525" y="1257319"/>
          <a:chExt cx="1800000" cy="540004"/>
        </a:xfrm>
      </xdr:grpSpPr>
      <xdr:pic>
        <xdr:nvPicPr>
          <xdr:cNvPr id="16" name="รูปภาพ 1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1363571</xdr:colOff>
      <xdr:row>15</xdr:row>
      <xdr:rowOff>82216</xdr:rowOff>
    </xdr:to>
    <xdr:grpSp>
      <xdr:nvGrpSpPr>
        <xdr:cNvPr id="18" name="กลุ่ม 17">
          <a:hlinkClick xmlns:r="http://schemas.openxmlformats.org/officeDocument/2006/relationships" r:id="rId9" tooltip="ตค"/>
        </xdr:cNvPr>
        <xdr:cNvGrpSpPr/>
      </xdr:nvGrpSpPr>
      <xdr:grpSpPr>
        <a:xfrm>
          <a:off x="250650" y="3200400"/>
          <a:ext cx="1112921" cy="451184"/>
          <a:chOff x="771525" y="1257300"/>
          <a:chExt cx="1800000" cy="540000"/>
        </a:xfrm>
      </xdr:grpSpPr>
      <xdr:pic>
        <xdr:nvPicPr>
          <xdr:cNvPr id="19" name="รูปภาพ 1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2010</xdr:rowOff>
    </xdr:from>
    <xdr:to>
      <xdr:col>0</xdr:col>
      <xdr:colOff>2596805</xdr:colOff>
      <xdr:row>4</xdr:row>
      <xdr:rowOff>12036</xdr:rowOff>
    </xdr:to>
    <xdr:grpSp>
      <xdr:nvGrpSpPr>
        <xdr:cNvPr id="21" name="กลุ่ม 20">
          <a:hlinkClick xmlns:r="http://schemas.openxmlformats.org/officeDocument/2006/relationships" r:id="rId10" tooltip="พย"/>
        </xdr:cNvPr>
        <xdr:cNvGrpSpPr/>
      </xdr:nvGrpSpPr>
      <xdr:grpSpPr>
        <a:xfrm>
          <a:off x="1483884" y="523378"/>
          <a:ext cx="1112921" cy="451184"/>
          <a:chOff x="771525" y="1257300"/>
          <a:chExt cx="1800000" cy="540000"/>
        </a:xfrm>
      </xdr:grpSpPr>
      <xdr:pic>
        <xdr:nvPicPr>
          <xdr:cNvPr id="22" name="รูปภาพ 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3" name="กล่องข้อความ 2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94254</xdr:rowOff>
    </xdr:from>
    <xdr:to>
      <xdr:col>0</xdr:col>
      <xdr:colOff>2588783</xdr:colOff>
      <xdr:row>6</xdr:row>
      <xdr:rowOff>64175</xdr:rowOff>
    </xdr:to>
    <xdr:grpSp>
      <xdr:nvGrpSpPr>
        <xdr:cNvPr id="24" name="กลุ่ม 23">
          <a:hlinkClick xmlns:r="http://schemas.openxmlformats.org/officeDocument/2006/relationships" r:id="rId11" tooltip="ธค"/>
        </xdr:cNvPr>
        <xdr:cNvGrpSpPr/>
      </xdr:nvGrpSpPr>
      <xdr:grpSpPr>
        <a:xfrm>
          <a:off x="1475862" y="1056780"/>
          <a:ext cx="1112921" cy="451184"/>
          <a:chOff x="771525" y="1257300"/>
          <a:chExt cx="1800000" cy="540000"/>
        </a:xfrm>
      </xdr:grpSpPr>
      <xdr:pic>
        <xdr:nvPicPr>
          <xdr:cNvPr id="25" name="รูปภาพ 2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142379</xdr:rowOff>
    </xdr:from>
    <xdr:to>
      <xdr:col>0</xdr:col>
      <xdr:colOff>2596805</xdr:colOff>
      <xdr:row>8</xdr:row>
      <xdr:rowOff>152405</xdr:rowOff>
    </xdr:to>
    <xdr:grpSp>
      <xdr:nvGrpSpPr>
        <xdr:cNvPr id="27" name="กลุ่ม 26">
          <a:hlinkClick xmlns:r="http://schemas.openxmlformats.org/officeDocument/2006/relationships" r:id="rId12" tooltip="มค"/>
        </xdr:cNvPr>
        <xdr:cNvGrpSpPr/>
      </xdr:nvGrpSpPr>
      <xdr:grpSpPr>
        <a:xfrm>
          <a:off x="1483884" y="1586168"/>
          <a:ext cx="1112921" cy="451184"/>
          <a:chOff x="771525" y="1257300"/>
          <a:chExt cx="1800000" cy="540000"/>
        </a:xfrm>
      </xdr:grpSpPr>
      <xdr:pic>
        <xdr:nvPicPr>
          <xdr:cNvPr id="28" name="รูปภาพ 2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8</xdr:row>
      <xdr:rowOff>234622</xdr:rowOff>
    </xdr:from>
    <xdr:to>
      <xdr:col>0</xdr:col>
      <xdr:colOff>2588783</xdr:colOff>
      <xdr:row>10</xdr:row>
      <xdr:rowOff>204542</xdr:rowOff>
    </xdr:to>
    <xdr:grpSp>
      <xdr:nvGrpSpPr>
        <xdr:cNvPr id="30" name="กลุ่ม 29">
          <a:hlinkClick xmlns:r="http://schemas.openxmlformats.org/officeDocument/2006/relationships" r:id="rId13" tooltip="กพ"/>
        </xdr:cNvPr>
        <xdr:cNvGrpSpPr/>
      </xdr:nvGrpSpPr>
      <xdr:grpSpPr>
        <a:xfrm>
          <a:off x="1475862" y="2119569"/>
          <a:ext cx="1112921" cy="451184"/>
          <a:chOff x="771525" y="1257300"/>
          <a:chExt cx="1800000" cy="540000"/>
        </a:xfrm>
      </xdr:grpSpPr>
      <xdr:pic>
        <xdr:nvPicPr>
          <xdr:cNvPr id="31" name="รูปภาพ 3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62174</xdr:rowOff>
    </xdr:from>
    <xdr:to>
      <xdr:col>0</xdr:col>
      <xdr:colOff>2596805</xdr:colOff>
      <xdr:row>13</xdr:row>
      <xdr:rowOff>32095</xdr:rowOff>
    </xdr:to>
    <xdr:grpSp>
      <xdr:nvGrpSpPr>
        <xdr:cNvPr id="33" name="กลุ่ม 32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669016"/>
          <a:ext cx="1112921" cy="451184"/>
          <a:chOff x="771525" y="1257319"/>
          <a:chExt cx="1800000" cy="540004"/>
        </a:xfrm>
      </xdr:grpSpPr>
      <xdr:pic>
        <xdr:nvPicPr>
          <xdr:cNvPr id="34" name="รูปภาพ 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114305</xdr:rowOff>
    </xdr:from>
    <xdr:to>
      <xdr:col>0</xdr:col>
      <xdr:colOff>2588783</xdr:colOff>
      <xdr:row>15</xdr:row>
      <xdr:rowOff>84226</xdr:rowOff>
    </xdr:to>
    <xdr:grpSp>
      <xdr:nvGrpSpPr>
        <xdr:cNvPr id="36" name="กลุ่ม 35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3202410"/>
          <a:ext cx="1112921" cy="451184"/>
          <a:chOff x="771525" y="1257300"/>
          <a:chExt cx="1800000" cy="540000"/>
        </a:xfrm>
      </xdr:grpSpPr>
      <xdr:pic>
        <xdr:nvPicPr>
          <xdr:cNvPr id="37" name="รูปภาพ 36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63166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902242"/>
          <a:ext cx="895350" cy="885324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1371593</xdr:colOff>
      <xdr:row>4</xdr:row>
      <xdr:rowOff>10026</xdr:rowOff>
    </xdr:to>
    <xdr:grpSp>
      <xdr:nvGrpSpPr>
        <xdr:cNvPr id="3" name="กลุ่ม 2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112921" cy="451184"/>
          <a:chOff x="771525" y="1257300"/>
          <a:chExt cx="1800000" cy="540000"/>
        </a:xfrm>
      </xdr:grpSpPr>
      <xdr:pic>
        <xdr:nvPicPr>
          <xdr:cNvPr id="4" name="รูปภาพ 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92244</xdr:rowOff>
    </xdr:from>
    <xdr:to>
      <xdr:col>0</xdr:col>
      <xdr:colOff>1363571</xdr:colOff>
      <xdr:row>6</xdr:row>
      <xdr:rowOff>62165</xdr:rowOff>
    </xdr:to>
    <xdr:grpSp>
      <xdr:nvGrpSpPr>
        <xdr:cNvPr id="6" name="กลุ่ม 5">
          <a:hlinkClick xmlns:r="http://schemas.openxmlformats.org/officeDocument/2006/relationships" r:id="rId5" tooltip="มิย"/>
        </xdr:cNvPr>
        <xdr:cNvGrpSpPr/>
      </xdr:nvGrpSpPr>
      <xdr:grpSpPr>
        <a:xfrm>
          <a:off x="250650" y="1054770"/>
          <a:ext cx="1112921" cy="451184"/>
          <a:chOff x="771525" y="1257300"/>
          <a:chExt cx="1800000" cy="540000"/>
        </a:xfrm>
      </xdr:grpSpPr>
      <xdr:pic>
        <xdr:nvPicPr>
          <xdr:cNvPr id="7" name="รูปภาพ 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1371593</xdr:colOff>
      <xdr:row>8</xdr:row>
      <xdr:rowOff>150395</xdr:rowOff>
    </xdr:to>
    <xdr:grpSp>
      <xdr:nvGrpSpPr>
        <xdr:cNvPr id="9" name="กลุ่ม 8">
          <a:hlinkClick xmlns:r="http://schemas.openxmlformats.org/officeDocument/2006/relationships" r:id="rId6" tooltip="กค"/>
        </xdr:cNvPr>
        <xdr:cNvGrpSpPr/>
      </xdr:nvGrpSpPr>
      <xdr:grpSpPr>
        <a:xfrm>
          <a:off x="258672" y="1584158"/>
          <a:ext cx="1112921" cy="451184"/>
          <a:chOff x="771525" y="1257300"/>
          <a:chExt cx="1800000" cy="540000"/>
        </a:xfrm>
      </xdr:grpSpPr>
      <xdr:pic>
        <xdr:nvPicPr>
          <xdr:cNvPr id="10" name="รูปภาพ 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8</xdr:row>
      <xdr:rowOff>232612</xdr:rowOff>
    </xdr:from>
    <xdr:to>
      <xdr:col>0</xdr:col>
      <xdr:colOff>1363571</xdr:colOff>
      <xdr:row>10</xdr:row>
      <xdr:rowOff>202532</xdr:rowOff>
    </xdr:to>
    <xdr:grpSp>
      <xdr:nvGrpSpPr>
        <xdr:cNvPr id="12" name="กลุ่ม 11">
          <a:hlinkClick xmlns:r="http://schemas.openxmlformats.org/officeDocument/2006/relationships" r:id="rId7" tooltip="สค"/>
        </xdr:cNvPr>
        <xdr:cNvGrpSpPr/>
      </xdr:nvGrpSpPr>
      <xdr:grpSpPr>
        <a:xfrm>
          <a:off x="250650" y="2117559"/>
          <a:ext cx="1112921" cy="451184"/>
          <a:chOff x="771525" y="1257300"/>
          <a:chExt cx="1800000" cy="540000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1371593</xdr:colOff>
      <xdr:row>13</xdr:row>
      <xdr:rowOff>30085</xdr:rowOff>
    </xdr:to>
    <xdr:grpSp>
      <xdr:nvGrpSpPr>
        <xdr:cNvPr id="15" name="กลุ่ม 14">
          <a:hlinkClick xmlns:r="http://schemas.openxmlformats.org/officeDocument/2006/relationships" r:id="rId8" tooltip="กย"/>
        </xdr:cNvPr>
        <xdr:cNvGrpSpPr/>
      </xdr:nvGrpSpPr>
      <xdr:grpSpPr>
        <a:xfrm>
          <a:off x="258672" y="2667006"/>
          <a:ext cx="1112921" cy="451184"/>
          <a:chOff x="771525" y="1257319"/>
          <a:chExt cx="1800000" cy="540004"/>
        </a:xfrm>
      </xdr:grpSpPr>
      <xdr:pic>
        <xdr:nvPicPr>
          <xdr:cNvPr id="16" name="รูปภาพ 1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1363571</xdr:colOff>
      <xdr:row>15</xdr:row>
      <xdr:rowOff>82216</xdr:rowOff>
    </xdr:to>
    <xdr:grpSp>
      <xdr:nvGrpSpPr>
        <xdr:cNvPr id="18" name="กลุ่ม 17">
          <a:hlinkClick xmlns:r="http://schemas.openxmlformats.org/officeDocument/2006/relationships" r:id="rId9" tooltip="ตค"/>
        </xdr:cNvPr>
        <xdr:cNvGrpSpPr/>
      </xdr:nvGrpSpPr>
      <xdr:grpSpPr>
        <a:xfrm>
          <a:off x="250650" y="3200400"/>
          <a:ext cx="1112921" cy="451184"/>
          <a:chOff x="771525" y="1257300"/>
          <a:chExt cx="1800000" cy="540000"/>
        </a:xfrm>
      </xdr:grpSpPr>
      <xdr:pic>
        <xdr:nvPicPr>
          <xdr:cNvPr id="19" name="รูปภาพ 1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2010</xdr:rowOff>
    </xdr:from>
    <xdr:to>
      <xdr:col>0</xdr:col>
      <xdr:colOff>2596805</xdr:colOff>
      <xdr:row>4</xdr:row>
      <xdr:rowOff>12036</xdr:rowOff>
    </xdr:to>
    <xdr:grpSp>
      <xdr:nvGrpSpPr>
        <xdr:cNvPr id="21" name="กลุ่ม 20">
          <a:hlinkClick xmlns:r="http://schemas.openxmlformats.org/officeDocument/2006/relationships" r:id="rId10" tooltip="พย"/>
        </xdr:cNvPr>
        <xdr:cNvGrpSpPr/>
      </xdr:nvGrpSpPr>
      <xdr:grpSpPr>
        <a:xfrm>
          <a:off x="1483884" y="523378"/>
          <a:ext cx="1112921" cy="451184"/>
          <a:chOff x="771525" y="1257300"/>
          <a:chExt cx="1800000" cy="540000"/>
        </a:xfrm>
      </xdr:grpSpPr>
      <xdr:pic>
        <xdr:nvPicPr>
          <xdr:cNvPr id="22" name="รูปภาพ 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3" name="กล่องข้อความ 2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94254</xdr:rowOff>
    </xdr:from>
    <xdr:to>
      <xdr:col>0</xdr:col>
      <xdr:colOff>2588783</xdr:colOff>
      <xdr:row>6</xdr:row>
      <xdr:rowOff>64175</xdr:rowOff>
    </xdr:to>
    <xdr:grpSp>
      <xdr:nvGrpSpPr>
        <xdr:cNvPr id="24" name="กลุ่ม 23">
          <a:hlinkClick xmlns:r="http://schemas.openxmlformats.org/officeDocument/2006/relationships" r:id="rId11" tooltip="ธค"/>
        </xdr:cNvPr>
        <xdr:cNvGrpSpPr/>
      </xdr:nvGrpSpPr>
      <xdr:grpSpPr>
        <a:xfrm>
          <a:off x="1475862" y="1056780"/>
          <a:ext cx="1112921" cy="451184"/>
          <a:chOff x="771525" y="1257300"/>
          <a:chExt cx="1800000" cy="540000"/>
        </a:xfrm>
      </xdr:grpSpPr>
      <xdr:pic>
        <xdr:nvPicPr>
          <xdr:cNvPr id="25" name="รูปภาพ 2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142379</xdr:rowOff>
    </xdr:from>
    <xdr:to>
      <xdr:col>0</xdr:col>
      <xdr:colOff>2596805</xdr:colOff>
      <xdr:row>8</xdr:row>
      <xdr:rowOff>152405</xdr:rowOff>
    </xdr:to>
    <xdr:grpSp>
      <xdr:nvGrpSpPr>
        <xdr:cNvPr id="27" name="กลุ่ม 26">
          <a:hlinkClick xmlns:r="http://schemas.openxmlformats.org/officeDocument/2006/relationships" r:id="rId12" tooltip="มค"/>
        </xdr:cNvPr>
        <xdr:cNvGrpSpPr/>
      </xdr:nvGrpSpPr>
      <xdr:grpSpPr>
        <a:xfrm>
          <a:off x="1483884" y="1586168"/>
          <a:ext cx="1112921" cy="451184"/>
          <a:chOff x="771525" y="1257300"/>
          <a:chExt cx="1800000" cy="540000"/>
        </a:xfrm>
      </xdr:grpSpPr>
      <xdr:pic>
        <xdr:nvPicPr>
          <xdr:cNvPr id="28" name="รูปภาพ 2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8</xdr:row>
      <xdr:rowOff>234622</xdr:rowOff>
    </xdr:from>
    <xdr:to>
      <xdr:col>0</xdr:col>
      <xdr:colOff>2588783</xdr:colOff>
      <xdr:row>10</xdr:row>
      <xdr:rowOff>204542</xdr:rowOff>
    </xdr:to>
    <xdr:grpSp>
      <xdr:nvGrpSpPr>
        <xdr:cNvPr id="30" name="กลุ่ม 29">
          <a:hlinkClick xmlns:r="http://schemas.openxmlformats.org/officeDocument/2006/relationships" r:id="rId13" tooltip="กพ"/>
        </xdr:cNvPr>
        <xdr:cNvGrpSpPr/>
      </xdr:nvGrpSpPr>
      <xdr:grpSpPr>
        <a:xfrm>
          <a:off x="1475862" y="2119569"/>
          <a:ext cx="1112921" cy="451184"/>
          <a:chOff x="771525" y="1257300"/>
          <a:chExt cx="1800000" cy="540000"/>
        </a:xfrm>
      </xdr:grpSpPr>
      <xdr:pic>
        <xdr:nvPicPr>
          <xdr:cNvPr id="31" name="รูปภาพ 3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62174</xdr:rowOff>
    </xdr:from>
    <xdr:to>
      <xdr:col>0</xdr:col>
      <xdr:colOff>2596805</xdr:colOff>
      <xdr:row>13</xdr:row>
      <xdr:rowOff>32095</xdr:rowOff>
    </xdr:to>
    <xdr:grpSp>
      <xdr:nvGrpSpPr>
        <xdr:cNvPr id="33" name="กลุ่ม 32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669016"/>
          <a:ext cx="1112921" cy="451184"/>
          <a:chOff x="771525" y="1257319"/>
          <a:chExt cx="1800000" cy="540004"/>
        </a:xfrm>
      </xdr:grpSpPr>
      <xdr:pic>
        <xdr:nvPicPr>
          <xdr:cNvPr id="34" name="รูปภาพ 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114305</xdr:rowOff>
    </xdr:from>
    <xdr:to>
      <xdr:col>0</xdr:col>
      <xdr:colOff>2588783</xdr:colOff>
      <xdr:row>15</xdr:row>
      <xdr:rowOff>84226</xdr:rowOff>
    </xdr:to>
    <xdr:grpSp>
      <xdr:nvGrpSpPr>
        <xdr:cNvPr id="36" name="กลุ่ม 35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3202410"/>
          <a:ext cx="1112921" cy="451184"/>
          <a:chOff x="771525" y="1257300"/>
          <a:chExt cx="1800000" cy="540000"/>
        </a:xfrm>
      </xdr:grpSpPr>
      <xdr:pic>
        <xdr:nvPicPr>
          <xdr:cNvPr id="37" name="รูปภาพ 36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63166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902242"/>
          <a:ext cx="895350" cy="885324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1371593</xdr:colOff>
      <xdr:row>4</xdr:row>
      <xdr:rowOff>10026</xdr:rowOff>
    </xdr:to>
    <xdr:grpSp>
      <xdr:nvGrpSpPr>
        <xdr:cNvPr id="3" name="กลุ่ม 2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112921" cy="451184"/>
          <a:chOff x="771525" y="1257300"/>
          <a:chExt cx="1800000" cy="540000"/>
        </a:xfrm>
      </xdr:grpSpPr>
      <xdr:pic>
        <xdr:nvPicPr>
          <xdr:cNvPr id="4" name="รูปภาพ 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92244</xdr:rowOff>
    </xdr:from>
    <xdr:to>
      <xdr:col>0</xdr:col>
      <xdr:colOff>1363571</xdr:colOff>
      <xdr:row>6</xdr:row>
      <xdr:rowOff>62165</xdr:rowOff>
    </xdr:to>
    <xdr:grpSp>
      <xdr:nvGrpSpPr>
        <xdr:cNvPr id="6" name="กลุ่ม 5">
          <a:hlinkClick xmlns:r="http://schemas.openxmlformats.org/officeDocument/2006/relationships" r:id="rId5" tooltip="มิย"/>
        </xdr:cNvPr>
        <xdr:cNvGrpSpPr/>
      </xdr:nvGrpSpPr>
      <xdr:grpSpPr>
        <a:xfrm>
          <a:off x="250650" y="1054770"/>
          <a:ext cx="1112921" cy="451184"/>
          <a:chOff x="771525" y="1257300"/>
          <a:chExt cx="1800000" cy="540000"/>
        </a:xfrm>
      </xdr:grpSpPr>
      <xdr:pic>
        <xdr:nvPicPr>
          <xdr:cNvPr id="7" name="รูปภาพ 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1371593</xdr:colOff>
      <xdr:row>8</xdr:row>
      <xdr:rowOff>150395</xdr:rowOff>
    </xdr:to>
    <xdr:grpSp>
      <xdr:nvGrpSpPr>
        <xdr:cNvPr id="9" name="กลุ่ม 8">
          <a:hlinkClick xmlns:r="http://schemas.openxmlformats.org/officeDocument/2006/relationships" r:id="rId6" tooltip="กค"/>
        </xdr:cNvPr>
        <xdr:cNvGrpSpPr/>
      </xdr:nvGrpSpPr>
      <xdr:grpSpPr>
        <a:xfrm>
          <a:off x="258672" y="1584158"/>
          <a:ext cx="1112921" cy="451184"/>
          <a:chOff x="771525" y="1257300"/>
          <a:chExt cx="1800000" cy="540000"/>
        </a:xfrm>
      </xdr:grpSpPr>
      <xdr:pic>
        <xdr:nvPicPr>
          <xdr:cNvPr id="10" name="รูปภาพ 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8</xdr:row>
      <xdr:rowOff>232612</xdr:rowOff>
    </xdr:from>
    <xdr:to>
      <xdr:col>0</xdr:col>
      <xdr:colOff>1363571</xdr:colOff>
      <xdr:row>10</xdr:row>
      <xdr:rowOff>202532</xdr:rowOff>
    </xdr:to>
    <xdr:grpSp>
      <xdr:nvGrpSpPr>
        <xdr:cNvPr id="12" name="กลุ่ม 11">
          <a:hlinkClick xmlns:r="http://schemas.openxmlformats.org/officeDocument/2006/relationships" r:id="rId7" tooltip="สค"/>
        </xdr:cNvPr>
        <xdr:cNvGrpSpPr/>
      </xdr:nvGrpSpPr>
      <xdr:grpSpPr>
        <a:xfrm>
          <a:off x="250650" y="2117559"/>
          <a:ext cx="1112921" cy="451184"/>
          <a:chOff x="771525" y="1257300"/>
          <a:chExt cx="1800000" cy="540000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1371593</xdr:colOff>
      <xdr:row>13</xdr:row>
      <xdr:rowOff>30085</xdr:rowOff>
    </xdr:to>
    <xdr:grpSp>
      <xdr:nvGrpSpPr>
        <xdr:cNvPr id="15" name="กลุ่ม 14">
          <a:hlinkClick xmlns:r="http://schemas.openxmlformats.org/officeDocument/2006/relationships" r:id="rId8" tooltip="กย"/>
        </xdr:cNvPr>
        <xdr:cNvGrpSpPr/>
      </xdr:nvGrpSpPr>
      <xdr:grpSpPr>
        <a:xfrm>
          <a:off x="258672" y="2667006"/>
          <a:ext cx="1112921" cy="451184"/>
          <a:chOff x="771525" y="1257319"/>
          <a:chExt cx="1800000" cy="540004"/>
        </a:xfrm>
      </xdr:grpSpPr>
      <xdr:pic>
        <xdr:nvPicPr>
          <xdr:cNvPr id="16" name="รูปภาพ 1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1363571</xdr:colOff>
      <xdr:row>15</xdr:row>
      <xdr:rowOff>82216</xdr:rowOff>
    </xdr:to>
    <xdr:grpSp>
      <xdr:nvGrpSpPr>
        <xdr:cNvPr id="18" name="กลุ่ม 17">
          <a:hlinkClick xmlns:r="http://schemas.openxmlformats.org/officeDocument/2006/relationships" r:id="rId9" tooltip="ตค"/>
        </xdr:cNvPr>
        <xdr:cNvGrpSpPr/>
      </xdr:nvGrpSpPr>
      <xdr:grpSpPr>
        <a:xfrm>
          <a:off x="250650" y="3200400"/>
          <a:ext cx="1112921" cy="451184"/>
          <a:chOff x="771525" y="1257300"/>
          <a:chExt cx="1800000" cy="540000"/>
        </a:xfrm>
      </xdr:grpSpPr>
      <xdr:pic>
        <xdr:nvPicPr>
          <xdr:cNvPr id="19" name="รูปภาพ 1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2010</xdr:rowOff>
    </xdr:from>
    <xdr:to>
      <xdr:col>0</xdr:col>
      <xdr:colOff>2596805</xdr:colOff>
      <xdr:row>4</xdr:row>
      <xdr:rowOff>12036</xdr:rowOff>
    </xdr:to>
    <xdr:grpSp>
      <xdr:nvGrpSpPr>
        <xdr:cNvPr id="21" name="กลุ่ม 20">
          <a:hlinkClick xmlns:r="http://schemas.openxmlformats.org/officeDocument/2006/relationships" r:id="rId10" tooltip="พย"/>
        </xdr:cNvPr>
        <xdr:cNvGrpSpPr/>
      </xdr:nvGrpSpPr>
      <xdr:grpSpPr>
        <a:xfrm>
          <a:off x="1483884" y="523378"/>
          <a:ext cx="1112921" cy="451184"/>
          <a:chOff x="771525" y="1257300"/>
          <a:chExt cx="1800000" cy="540000"/>
        </a:xfrm>
      </xdr:grpSpPr>
      <xdr:pic>
        <xdr:nvPicPr>
          <xdr:cNvPr id="22" name="รูปภาพ 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3" name="กล่องข้อความ 2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94254</xdr:rowOff>
    </xdr:from>
    <xdr:to>
      <xdr:col>0</xdr:col>
      <xdr:colOff>2588783</xdr:colOff>
      <xdr:row>6</xdr:row>
      <xdr:rowOff>64175</xdr:rowOff>
    </xdr:to>
    <xdr:grpSp>
      <xdr:nvGrpSpPr>
        <xdr:cNvPr id="24" name="กลุ่ม 23">
          <a:hlinkClick xmlns:r="http://schemas.openxmlformats.org/officeDocument/2006/relationships" r:id="rId11" tooltip="ธค"/>
        </xdr:cNvPr>
        <xdr:cNvGrpSpPr/>
      </xdr:nvGrpSpPr>
      <xdr:grpSpPr>
        <a:xfrm>
          <a:off x="1475862" y="1056780"/>
          <a:ext cx="1112921" cy="451184"/>
          <a:chOff x="771525" y="1257300"/>
          <a:chExt cx="1800000" cy="540000"/>
        </a:xfrm>
      </xdr:grpSpPr>
      <xdr:pic>
        <xdr:nvPicPr>
          <xdr:cNvPr id="25" name="รูปภาพ 2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142379</xdr:rowOff>
    </xdr:from>
    <xdr:to>
      <xdr:col>0</xdr:col>
      <xdr:colOff>2596805</xdr:colOff>
      <xdr:row>8</xdr:row>
      <xdr:rowOff>152405</xdr:rowOff>
    </xdr:to>
    <xdr:grpSp>
      <xdr:nvGrpSpPr>
        <xdr:cNvPr id="27" name="กลุ่ม 26">
          <a:hlinkClick xmlns:r="http://schemas.openxmlformats.org/officeDocument/2006/relationships" r:id="rId12" tooltip="มค"/>
        </xdr:cNvPr>
        <xdr:cNvGrpSpPr/>
      </xdr:nvGrpSpPr>
      <xdr:grpSpPr>
        <a:xfrm>
          <a:off x="1483884" y="1586168"/>
          <a:ext cx="1112921" cy="451184"/>
          <a:chOff x="771525" y="1257300"/>
          <a:chExt cx="1800000" cy="540000"/>
        </a:xfrm>
      </xdr:grpSpPr>
      <xdr:pic>
        <xdr:nvPicPr>
          <xdr:cNvPr id="28" name="รูปภาพ 2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8</xdr:row>
      <xdr:rowOff>234622</xdr:rowOff>
    </xdr:from>
    <xdr:to>
      <xdr:col>0</xdr:col>
      <xdr:colOff>2588783</xdr:colOff>
      <xdr:row>10</xdr:row>
      <xdr:rowOff>204542</xdr:rowOff>
    </xdr:to>
    <xdr:grpSp>
      <xdr:nvGrpSpPr>
        <xdr:cNvPr id="30" name="กลุ่ม 29">
          <a:hlinkClick xmlns:r="http://schemas.openxmlformats.org/officeDocument/2006/relationships" r:id="rId13" tooltip="กพ"/>
        </xdr:cNvPr>
        <xdr:cNvGrpSpPr/>
      </xdr:nvGrpSpPr>
      <xdr:grpSpPr>
        <a:xfrm>
          <a:off x="1475862" y="2119569"/>
          <a:ext cx="1112921" cy="451184"/>
          <a:chOff x="771525" y="1257300"/>
          <a:chExt cx="1800000" cy="540000"/>
        </a:xfrm>
      </xdr:grpSpPr>
      <xdr:pic>
        <xdr:nvPicPr>
          <xdr:cNvPr id="31" name="รูปภาพ 3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62174</xdr:rowOff>
    </xdr:from>
    <xdr:to>
      <xdr:col>0</xdr:col>
      <xdr:colOff>2596805</xdr:colOff>
      <xdr:row>13</xdr:row>
      <xdr:rowOff>32095</xdr:rowOff>
    </xdr:to>
    <xdr:grpSp>
      <xdr:nvGrpSpPr>
        <xdr:cNvPr id="33" name="กลุ่ม 32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669016"/>
          <a:ext cx="1112921" cy="451184"/>
          <a:chOff x="771525" y="1257319"/>
          <a:chExt cx="1800000" cy="540004"/>
        </a:xfrm>
      </xdr:grpSpPr>
      <xdr:pic>
        <xdr:nvPicPr>
          <xdr:cNvPr id="34" name="รูปภาพ 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114305</xdr:rowOff>
    </xdr:from>
    <xdr:to>
      <xdr:col>0</xdr:col>
      <xdr:colOff>2588783</xdr:colOff>
      <xdr:row>15</xdr:row>
      <xdr:rowOff>84226</xdr:rowOff>
    </xdr:to>
    <xdr:grpSp>
      <xdr:nvGrpSpPr>
        <xdr:cNvPr id="36" name="กลุ่ม 35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3202410"/>
          <a:ext cx="1112921" cy="451184"/>
          <a:chOff x="771525" y="1257300"/>
          <a:chExt cx="1800000" cy="540000"/>
        </a:xfrm>
      </xdr:grpSpPr>
      <xdr:pic>
        <xdr:nvPicPr>
          <xdr:cNvPr id="37" name="รูปภาพ 36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63166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902242"/>
          <a:ext cx="895350" cy="885324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1371593</xdr:colOff>
      <xdr:row>4</xdr:row>
      <xdr:rowOff>10026</xdr:rowOff>
    </xdr:to>
    <xdr:grpSp>
      <xdr:nvGrpSpPr>
        <xdr:cNvPr id="3" name="กลุ่ม 2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112921" cy="451184"/>
          <a:chOff x="771525" y="1257300"/>
          <a:chExt cx="1800000" cy="540000"/>
        </a:xfrm>
      </xdr:grpSpPr>
      <xdr:pic>
        <xdr:nvPicPr>
          <xdr:cNvPr id="4" name="รูปภาพ 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92244</xdr:rowOff>
    </xdr:from>
    <xdr:to>
      <xdr:col>0</xdr:col>
      <xdr:colOff>1363571</xdr:colOff>
      <xdr:row>6</xdr:row>
      <xdr:rowOff>62165</xdr:rowOff>
    </xdr:to>
    <xdr:grpSp>
      <xdr:nvGrpSpPr>
        <xdr:cNvPr id="6" name="กลุ่ม 5">
          <a:hlinkClick xmlns:r="http://schemas.openxmlformats.org/officeDocument/2006/relationships" r:id="rId5" tooltip="มิย"/>
        </xdr:cNvPr>
        <xdr:cNvGrpSpPr/>
      </xdr:nvGrpSpPr>
      <xdr:grpSpPr>
        <a:xfrm>
          <a:off x="250650" y="1054770"/>
          <a:ext cx="1112921" cy="451184"/>
          <a:chOff x="771525" y="1257300"/>
          <a:chExt cx="1800000" cy="540000"/>
        </a:xfrm>
      </xdr:grpSpPr>
      <xdr:pic>
        <xdr:nvPicPr>
          <xdr:cNvPr id="7" name="รูปภาพ 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1371593</xdr:colOff>
      <xdr:row>8</xdr:row>
      <xdr:rowOff>150395</xdr:rowOff>
    </xdr:to>
    <xdr:grpSp>
      <xdr:nvGrpSpPr>
        <xdr:cNvPr id="9" name="กลุ่ม 8">
          <a:hlinkClick xmlns:r="http://schemas.openxmlformats.org/officeDocument/2006/relationships" r:id="rId6" tooltip="กค"/>
        </xdr:cNvPr>
        <xdr:cNvGrpSpPr/>
      </xdr:nvGrpSpPr>
      <xdr:grpSpPr>
        <a:xfrm>
          <a:off x="258672" y="1584158"/>
          <a:ext cx="1112921" cy="451184"/>
          <a:chOff x="771525" y="1257300"/>
          <a:chExt cx="1800000" cy="540000"/>
        </a:xfrm>
      </xdr:grpSpPr>
      <xdr:pic>
        <xdr:nvPicPr>
          <xdr:cNvPr id="10" name="รูปภาพ 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8</xdr:row>
      <xdr:rowOff>232612</xdr:rowOff>
    </xdr:from>
    <xdr:to>
      <xdr:col>0</xdr:col>
      <xdr:colOff>1363571</xdr:colOff>
      <xdr:row>10</xdr:row>
      <xdr:rowOff>202532</xdr:rowOff>
    </xdr:to>
    <xdr:grpSp>
      <xdr:nvGrpSpPr>
        <xdr:cNvPr id="12" name="กลุ่ม 11">
          <a:hlinkClick xmlns:r="http://schemas.openxmlformats.org/officeDocument/2006/relationships" r:id="rId7" tooltip="สค"/>
        </xdr:cNvPr>
        <xdr:cNvGrpSpPr/>
      </xdr:nvGrpSpPr>
      <xdr:grpSpPr>
        <a:xfrm>
          <a:off x="250650" y="2117559"/>
          <a:ext cx="1112921" cy="451184"/>
          <a:chOff x="771525" y="1257300"/>
          <a:chExt cx="1800000" cy="540000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1371593</xdr:colOff>
      <xdr:row>13</xdr:row>
      <xdr:rowOff>30085</xdr:rowOff>
    </xdr:to>
    <xdr:grpSp>
      <xdr:nvGrpSpPr>
        <xdr:cNvPr id="15" name="กลุ่ม 14">
          <a:hlinkClick xmlns:r="http://schemas.openxmlformats.org/officeDocument/2006/relationships" r:id="rId8" tooltip="กย"/>
        </xdr:cNvPr>
        <xdr:cNvGrpSpPr/>
      </xdr:nvGrpSpPr>
      <xdr:grpSpPr>
        <a:xfrm>
          <a:off x="258672" y="2667006"/>
          <a:ext cx="1112921" cy="451184"/>
          <a:chOff x="771525" y="1257319"/>
          <a:chExt cx="1800000" cy="540004"/>
        </a:xfrm>
      </xdr:grpSpPr>
      <xdr:pic>
        <xdr:nvPicPr>
          <xdr:cNvPr id="16" name="รูปภาพ 1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1363571</xdr:colOff>
      <xdr:row>15</xdr:row>
      <xdr:rowOff>82216</xdr:rowOff>
    </xdr:to>
    <xdr:grpSp>
      <xdr:nvGrpSpPr>
        <xdr:cNvPr id="18" name="กลุ่ม 17">
          <a:hlinkClick xmlns:r="http://schemas.openxmlformats.org/officeDocument/2006/relationships" r:id="rId9" tooltip="ตค"/>
        </xdr:cNvPr>
        <xdr:cNvGrpSpPr/>
      </xdr:nvGrpSpPr>
      <xdr:grpSpPr>
        <a:xfrm>
          <a:off x="250650" y="3200400"/>
          <a:ext cx="1112921" cy="451184"/>
          <a:chOff x="771525" y="1257300"/>
          <a:chExt cx="1800000" cy="540000"/>
        </a:xfrm>
      </xdr:grpSpPr>
      <xdr:pic>
        <xdr:nvPicPr>
          <xdr:cNvPr id="19" name="รูปภาพ 1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2010</xdr:rowOff>
    </xdr:from>
    <xdr:to>
      <xdr:col>0</xdr:col>
      <xdr:colOff>2596805</xdr:colOff>
      <xdr:row>4</xdr:row>
      <xdr:rowOff>12036</xdr:rowOff>
    </xdr:to>
    <xdr:grpSp>
      <xdr:nvGrpSpPr>
        <xdr:cNvPr id="21" name="กลุ่ม 20">
          <a:hlinkClick xmlns:r="http://schemas.openxmlformats.org/officeDocument/2006/relationships" r:id="rId10" tooltip="พย"/>
        </xdr:cNvPr>
        <xdr:cNvGrpSpPr/>
      </xdr:nvGrpSpPr>
      <xdr:grpSpPr>
        <a:xfrm>
          <a:off x="1483884" y="523378"/>
          <a:ext cx="1112921" cy="451184"/>
          <a:chOff x="771525" y="1257300"/>
          <a:chExt cx="1800000" cy="540000"/>
        </a:xfrm>
      </xdr:grpSpPr>
      <xdr:pic>
        <xdr:nvPicPr>
          <xdr:cNvPr id="22" name="รูปภาพ 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3" name="กล่องข้อความ 2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94254</xdr:rowOff>
    </xdr:from>
    <xdr:to>
      <xdr:col>0</xdr:col>
      <xdr:colOff>2588783</xdr:colOff>
      <xdr:row>6</xdr:row>
      <xdr:rowOff>64175</xdr:rowOff>
    </xdr:to>
    <xdr:grpSp>
      <xdr:nvGrpSpPr>
        <xdr:cNvPr id="24" name="กลุ่ม 23">
          <a:hlinkClick xmlns:r="http://schemas.openxmlformats.org/officeDocument/2006/relationships" r:id="rId11" tooltip="ธค"/>
        </xdr:cNvPr>
        <xdr:cNvGrpSpPr/>
      </xdr:nvGrpSpPr>
      <xdr:grpSpPr>
        <a:xfrm>
          <a:off x="1475862" y="1056780"/>
          <a:ext cx="1112921" cy="451184"/>
          <a:chOff x="771525" y="1257300"/>
          <a:chExt cx="1800000" cy="540000"/>
        </a:xfrm>
      </xdr:grpSpPr>
      <xdr:pic>
        <xdr:nvPicPr>
          <xdr:cNvPr id="25" name="รูปภาพ 2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142379</xdr:rowOff>
    </xdr:from>
    <xdr:to>
      <xdr:col>0</xdr:col>
      <xdr:colOff>2596805</xdr:colOff>
      <xdr:row>8</xdr:row>
      <xdr:rowOff>152405</xdr:rowOff>
    </xdr:to>
    <xdr:grpSp>
      <xdr:nvGrpSpPr>
        <xdr:cNvPr id="27" name="กลุ่ม 26">
          <a:hlinkClick xmlns:r="http://schemas.openxmlformats.org/officeDocument/2006/relationships" r:id="rId12" tooltip="มค"/>
        </xdr:cNvPr>
        <xdr:cNvGrpSpPr/>
      </xdr:nvGrpSpPr>
      <xdr:grpSpPr>
        <a:xfrm>
          <a:off x="1483884" y="1586168"/>
          <a:ext cx="1112921" cy="451184"/>
          <a:chOff x="771525" y="1257300"/>
          <a:chExt cx="1800000" cy="540000"/>
        </a:xfrm>
      </xdr:grpSpPr>
      <xdr:pic>
        <xdr:nvPicPr>
          <xdr:cNvPr id="28" name="รูปภาพ 2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8</xdr:row>
      <xdr:rowOff>234622</xdr:rowOff>
    </xdr:from>
    <xdr:to>
      <xdr:col>0</xdr:col>
      <xdr:colOff>2588783</xdr:colOff>
      <xdr:row>10</xdr:row>
      <xdr:rowOff>204542</xdr:rowOff>
    </xdr:to>
    <xdr:grpSp>
      <xdr:nvGrpSpPr>
        <xdr:cNvPr id="30" name="กลุ่ม 29">
          <a:hlinkClick xmlns:r="http://schemas.openxmlformats.org/officeDocument/2006/relationships" r:id="rId13" tooltip="กพ"/>
        </xdr:cNvPr>
        <xdr:cNvGrpSpPr/>
      </xdr:nvGrpSpPr>
      <xdr:grpSpPr>
        <a:xfrm>
          <a:off x="1475862" y="2119569"/>
          <a:ext cx="1112921" cy="451184"/>
          <a:chOff x="771525" y="1257300"/>
          <a:chExt cx="1800000" cy="540000"/>
        </a:xfrm>
      </xdr:grpSpPr>
      <xdr:pic>
        <xdr:nvPicPr>
          <xdr:cNvPr id="31" name="รูปภาพ 3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62174</xdr:rowOff>
    </xdr:from>
    <xdr:to>
      <xdr:col>0</xdr:col>
      <xdr:colOff>2596805</xdr:colOff>
      <xdr:row>13</xdr:row>
      <xdr:rowOff>32095</xdr:rowOff>
    </xdr:to>
    <xdr:grpSp>
      <xdr:nvGrpSpPr>
        <xdr:cNvPr id="33" name="กลุ่ม 32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669016"/>
          <a:ext cx="1112921" cy="451184"/>
          <a:chOff x="771525" y="1257319"/>
          <a:chExt cx="1800000" cy="540004"/>
        </a:xfrm>
      </xdr:grpSpPr>
      <xdr:pic>
        <xdr:nvPicPr>
          <xdr:cNvPr id="34" name="รูปภาพ 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114305</xdr:rowOff>
    </xdr:from>
    <xdr:to>
      <xdr:col>0</xdr:col>
      <xdr:colOff>2588783</xdr:colOff>
      <xdr:row>15</xdr:row>
      <xdr:rowOff>84226</xdr:rowOff>
    </xdr:to>
    <xdr:grpSp>
      <xdr:nvGrpSpPr>
        <xdr:cNvPr id="36" name="กลุ่ม 35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3202410"/>
          <a:ext cx="1112921" cy="451184"/>
          <a:chOff x="771525" y="1257300"/>
          <a:chExt cx="1800000" cy="540000"/>
        </a:xfrm>
      </xdr:grpSpPr>
      <xdr:pic>
        <xdr:nvPicPr>
          <xdr:cNvPr id="37" name="รูปภาพ 36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63166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902242"/>
          <a:ext cx="895350" cy="885324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1371593</xdr:colOff>
      <xdr:row>4</xdr:row>
      <xdr:rowOff>10026</xdr:rowOff>
    </xdr:to>
    <xdr:grpSp>
      <xdr:nvGrpSpPr>
        <xdr:cNvPr id="3" name="กลุ่ม 2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112921" cy="451184"/>
          <a:chOff x="771525" y="1257300"/>
          <a:chExt cx="1800000" cy="540000"/>
        </a:xfrm>
      </xdr:grpSpPr>
      <xdr:pic>
        <xdr:nvPicPr>
          <xdr:cNvPr id="4" name="รูปภาพ 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92244</xdr:rowOff>
    </xdr:from>
    <xdr:to>
      <xdr:col>0</xdr:col>
      <xdr:colOff>1363571</xdr:colOff>
      <xdr:row>6</xdr:row>
      <xdr:rowOff>62165</xdr:rowOff>
    </xdr:to>
    <xdr:grpSp>
      <xdr:nvGrpSpPr>
        <xdr:cNvPr id="6" name="กลุ่ม 5">
          <a:hlinkClick xmlns:r="http://schemas.openxmlformats.org/officeDocument/2006/relationships" r:id="rId5" tooltip="มิย"/>
        </xdr:cNvPr>
        <xdr:cNvGrpSpPr/>
      </xdr:nvGrpSpPr>
      <xdr:grpSpPr>
        <a:xfrm>
          <a:off x="250650" y="1054770"/>
          <a:ext cx="1112921" cy="451184"/>
          <a:chOff x="771525" y="1257300"/>
          <a:chExt cx="1800000" cy="540000"/>
        </a:xfrm>
      </xdr:grpSpPr>
      <xdr:pic>
        <xdr:nvPicPr>
          <xdr:cNvPr id="7" name="รูปภาพ 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1371593</xdr:colOff>
      <xdr:row>8</xdr:row>
      <xdr:rowOff>150395</xdr:rowOff>
    </xdr:to>
    <xdr:grpSp>
      <xdr:nvGrpSpPr>
        <xdr:cNvPr id="9" name="กลุ่ม 8">
          <a:hlinkClick xmlns:r="http://schemas.openxmlformats.org/officeDocument/2006/relationships" r:id="rId6" tooltip="กค"/>
        </xdr:cNvPr>
        <xdr:cNvGrpSpPr/>
      </xdr:nvGrpSpPr>
      <xdr:grpSpPr>
        <a:xfrm>
          <a:off x="258672" y="1584158"/>
          <a:ext cx="1112921" cy="451184"/>
          <a:chOff x="771525" y="1257300"/>
          <a:chExt cx="1800000" cy="540000"/>
        </a:xfrm>
      </xdr:grpSpPr>
      <xdr:pic>
        <xdr:nvPicPr>
          <xdr:cNvPr id="10" name="รูปภาพ 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8</xdr:row>
      <xdr:rowOff>232612</xdr:rowOff>
    </xdr:from>
    <xdr:to>
      <xdr:col>0</xdr:col>
      <xdr:colOff>1363571</xdr:colOff>
      <xdr:row>10</xdr:row>
      <xdr:rowOff>202532</xdr:rowOff>
    </xdr:to>
    <xdr:grpSp>
      <xdr:nvGrpSpPr>
        <xdr:cNvPr id="12" name="กลุ่ม 11">
          <a:hlinkClick xmlns:r="http://schemas.openxmlformats.org/officeDocument/2006/relationships" r:id="rId7" tooltip="สค"/>
        </xdr:cNvPr>
        <xdr:cNvGrpSpPr/>
      </xdr:nvGrpSpPr>
      <xdr:grpSpPr>
        <a:xfrm>
          <a:off x="250650" y="2117559"/>
          <a:ext cx="1112921" cy="451184"/>
          <a:chOff x="771525" y="1257300"/>
          <a:chExt cx="1800000" cy="540000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1371593</xdr:colOff>
      <xdr:row>13</xdr:row>
      <xdr:rowOff>30085</xdr:rowOff>
    </xdr:to>
    <xdr:grpSp>
      <xdr:nvGrpSpPr>
        <xdr:cNvPr id="15" name="กลุ่ม 14">
          <a:hlinkClick xmlns:r="http://schemas.openxmlformats.org/officeDocument/2006/relationships" r:id="rId8" tooltip="กย"/>
        </xdr:cNvPr>
        <xdr:cNvGrpSpPr/>
      </xdr:nvGrpSpPr>
      <xdr:grpSpPr>
        <a:xfrm>
          <a:off x="258672" y="2667006"/>
          <a:ext cx="1112921" cy="451184"/>
          <a:chOff x="771525" y="1257319"/>
          <a:chExt cx="1800000" cy="540004"/>
        </a:xfrm>
      </xdr:grpSpPr>
      <xdr:pic>
        <xdr:nvPicPr>
          <xdr:cNvPr id="16" name="รูปภาพ 1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1363571</xdr:colOff>
      <xdr:row>15</xdr:row>
      <xdr:rowOff>82216</xdr:rowOff>
    </xdr:to>
    <xdr:grpSp>
      <xdr:nvGrpSpPr>
        <xdr:cNvPr id="18" name="กลุ่ม 17">
          <a:hlinkClick xmlns:r="http://schemas.openxmlformats.org/officeDocument/2006/relationships" r:id="rId9" tooltip="ตค"/>
        </xdr:cNvPr>
        <xdr:cNvGrpSpPr/>
      </xdr:nvGrpSpPr>
      <xdr:grpSpPr>
        <a:xfrm>
          <a:off x="250650" y="3200400"/>
          <a:ext cx="1112921" cy="451184"/>
          <a:chOff x="771525" y="1257300"/>
          <a:chExt cx="1800000" cy="540000"/>
        </a:xfrm>
      </xdr:grpSpPr>
      <xdr:pic>
        <xdr:nvPicPr>
          <xdr:cNvPr id="19" name="รูปภาพ 1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2010</xdr:rowOff>
    </xdr:from>
    <xdr:to>
      <xdr:col>0</xdr:col>
      <xdr:colOff>2596805</xdr:colOff>
      <xdr:row>4</xdr:row>
      <xdr:rowOff>12036</xdr:rowOff>
    </xdr:to>
    <xdr:grpSp>
      <xdr:nvGrpSpPr>
        <xdr:cNvPr id="21" name="กลุ่ม 20">
          <a:hlinkClick xmlns:r="http://schemas.openxmlformats.org/officeDocument/2006/relationships" r:id="rId10" tooltip="พย"/>
        </xdr:cNvPr>
        <xdr:cNvGrpSpPr/>
      </xdr:nvGrpSpPr>
      <xdr:grpSpPr>
        <a:xfrm>
          <a:off x="1483884" y="523378"/>
          <a:ext cx="1112921" cy="451184"/>
          <a:chOff x="771525" y="1257300"/>
          <a:chExt cx="1800000" cy="540000"/>
        </a:xfrm>
      </xdr:grpSpPr>
      <xdr:pic>
        <xdr:nvPicPr>
          <xdr:cNvPr id="22" name="รูปภาพ 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3" name="กล่องข้อความ 2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94254</xdr:rowOff>
    </xdr:from>
    <xdr:to>
      <xdr:col>0</xdr:col>
      <xdr:colOff>2588783</xdr:colOff>
      <xdr:row>6</xdr:row>
      <xdr:rowOff>64175</xdr:rowOff>
    </xdr:to>
    <xdr:grpSp>
      <xdr:nvGrpSpPr>
        <xdr:cNvPr id="24" name="กลุ่ม 23">
          <a:hlinkClick xmlns:r="http://schemas.openxmlformats.org/officeDocument/2006/relationships" r:id="rId11" tooltip="ธค"/>
        </xdr:cNvPr>
        <xdr:cNvGrpSpPr/>
      </xdr:nvGrpSpPr>
      <xdr:grpSpPr>
        <a:xfrm>
          <a:off x="1475862" y="1056780"/>
          <a:ext cx="1112921" cy="451184"/>
          <a:chOff x="771525" y="1257300"/>
          <a:chExt cx="1800000" cy="540000"/>
        </a:xfrm>
      </xdr:grpSpPr>
      <xdr:pic>
        <xdr:nvPicPr>
          <xdr:cNvPr id="25" name="รูปภาพ 2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142379</xdr:rowOff>
    </xdr:from>
    <xdr:to>
      <xdr:col>0</xdr:col>
      <xdr:colOff>2596805</xdr:colOff>
      <xdr:row>8</xdr:row>
      <xdr:rowOff>152405</xdr:rowOff>
    </xdr:to>
    <xdr:grpSp>
      <xdr:nvGrpSpPr>
        <xdr:cNvPr id="27" name="กลุ่ม 26">
          <a:hlinkClick xmlns:r="http://schemas.openxmlformats.org/officeDocument/2006/relationships" r:id="rId12" tooltip="มค"/>
        </xdr:cNvPr>
        <xdr:cNvGrpSpPr/>
      </xdr:nvGrpSpPr>
      <xdr:grpSpPr>
        <a:xfrm>
          <a:off x="1483884" y="1586168"/>
          <a:ext cx="1112921" cy="451184"/>
          <a:chOff x="771525" y="1257300"/>
          <a:chExt cx="1800000" cy="540000"/>
        </a:xfrm>
      </xdr:grpSpPr>
      <xdr:pic>
        <xdr:nvPicPr>
          <xdr:cNvPr id="28" name="รูปภาพ 2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8</xdr:row>
      <xdr:rowOff>234622</xdr:rowOff>
    </xdr:from>
    <xdr:to>
      <xdr:col>0</xdr:col>
      <xdr:colOff>2588783</xdr:colOff>
      <xdr:row>10</xdr:row>
      <xdr:rowOff>204542</xdr:rowOff>
    </xdr:to>
    <xdr:grpSp>
      <xdr:nvGrpSpPr>
        <xdr:cNvPr id="30" name="กลุ่ม 29">
          <a:hlinkClick xmlns:r="http://schemas.openxmlformats.org/officeDocument/2006/relationships" r:id="rId13" tooltip="กพ"/>
        </xdr:cNvPr>
        <xdr:cNvGrpSpPr/>
      </xdr:nvGrpSpPr>
      <xdr:grpSpPr>
        <a:xfrm>
          <a:off x="1475862" y="2119569"/>
          <a:ext cx="1112921" cy="451184"/>
          <a:chOff x="771525" y="1257300"/>
          <a:chExt cx="1800000" cy="540000"/>
        </a:xfrm>
      </xdr:grpSpPr>
      <xdr:pic>
        <xdr:nvPicPr>
          <xdr:cNvPr id="31" name="รูปภาพ 3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62174</xdr:rowOff>
    </xdr:from>
    <xdr:to>
      <xdr:col>0</xdr:col>
      <xdr:colOff>2596805</xdr:colOff>
      <xdr:row>13</xdr:row>
      <xdr:rowOff>32095</xdr:rowOff>
    </xdr:to>
    <xdr:grpSp>
      <xdr:nvGrpSpPr>
        <xdr:cNvPr id="33" name="กลุ่ม 32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669016"/>
          <a:ext cx="1112921" cy="451184"/>
          <a:chOff x="771525" y="1257319"/>
          <a:chExt cx="1800000" cy="540004"/>
        </a:xfrm>
      </xdr:grpSpPr>
      <xdr:pic>
        <xdr:nvPicPr>
          <xdr:cNvPr id="34" name="รูปภาพ 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114305</xdr:rowOff>
    </xdr:from>
    <xdr:to>
      <xdr:col>0</xdr:col>
      <xdr:colOff>2588783</xdr:colOff>
      <xdr:row>15</xdr:row>
      <xdr:rowOff>84226</xdr:rowOff>
    </xdr:to>
    <xdr:grpSp>
      <xdr:nvGrpSpPr>
        <xdr:cNvPr id="36" name="กลุ่ม 35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3202410"/>
          <a:ext cx="1112921" cy="451184"/>
          <a:chOff x="771525" y="1257300"/>
          <a:chExt cx="1800000" cy="540000"/>
        </a:xfrm>
      </xdr:grpSpPr>
      <xdr:pic>
        <xdr:nvPicPr>
          <xdr:cNvPr id="37" name="รูปภาพ 36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173100</xdr:colOff>
      <xdr:row>3</xdr:row>
      <xdr:rowOff>11343</xdr:rowOff>
    </xdr:to>
    <xdr:pic>
      <xdr:nvPicPr>
        <xdr:cNvPr id="32" name="รูปภาพ 3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708000" cy="1116243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3</xdr:row>
      <xdr:rowOff>202343</xdr:rowOff>
    </xdr:from>
    <xdr:to>
      <xdr:col>3</xdr:col>
      <xdr:colOff>676275</xdr:colOff>
      <xdr:row>3</xdr:row>
      <xdr:rowOff>676275</xdr:rowOff>
    </xdr:to>
    <xdr:pic>
      <xdr:nvPicPr>
        <xdr:cNvPr id="89" name="รูปภาพ 8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307243"/>
          <a:ext cx="1990725" cy="473932"/>
        </a:xfrm>
        <a:prstGeom prst="rect">
          <a:avLst/>
        </a:prstGeom>
        <a:scene3d>
          <a:camera prst="orthographicFront"/>
          <a:lightRig rig="threePt" dir="t"/>
        </a:scene3d>
        <a:sp3d>
          <a:bevelT w="139700" prst="cross"/>
        </a:sp3d>
      </xdr:spPr>
    </xdr:pic>
    <xdr:clientData/>
  </xdr:twoCellAnchor>
  <xdr:twoCellAnchor>
    <xdr:from>
      <xdr:col>2</xdr:col>
      <xdr:colOff>114300</xdr:colOff>
      <xdr:row>3</xdr:row>
      <xdr:rowOff>219075</xdr:rowOff>
    </xdr:from>
    <xdr:to>
      <xdr:col>3</xdr:col>
      <xdr:colOff>561975</xdr:colOff>
      <xdr:row>3</xdr:row>
      <xdr:rowOff>647700</xdr:rowOff>
    </xdr:to>
    <xdr:sp macro="" textlink="">
      <xdr:nvSpPr>
        <xdr:cNvPr id="65" name="กล่องข้อความ 64"/>
        <xdr:cNvSpPr txBox="1"/>
      </xdr:nvSpPr>
      <xdr:spPr>
        <a:xfrm>
          <a:off x="923925" y="1323975"/>
          <a:ext cx="1800225" cy="428625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>
          <a:bevelT w="101600" prst="rible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บันทึกข้อมูลเบื้องต้น</a:t>
          </a:r>
        </a:p>
      </xdr:txBody>
    </xdr:sp>
    <xdr:clientData/>
  </xdr:twoCellAnchor>
  <xdr:twoCellAnchor>
    <xdr:from>
      <xdr:col>8</xdr:col>
      <xdr:colOff>971550</xdr:colOff>
      <xdr:row>3</xdr:row>
      <xdr:rowOff>152400</xdr:rowOff>
    </xdr:from>
    <xdr:to>
      <xdr:col>11</xdr:col>
      <xdr:colOff>238125</xdr:colOff>
      <xdr:row>3</xdr:row>
      <xdr:rowOff>728400</xdr:rowOff>
    </xdr:to>
    <xdr:grpSp>
      <xdr:nvGrpSpPr>
        <xdr:cNvPr id="42" name="กลุ่ม 41"/>
        <xdr:cNvGrpSpPr/>
      </xdr:nvGrpSpPr>
      <xdr:grpSpPr>
        <a:xfrm>
          <a:off x="8896350" y="1257300"/>
          <a:ext cx="1990725" cy="576000"/>
          <a:chOff x="8896350" y="1257300"/>
          <a:chExt cx="1990725" cy="576000"/>
        </a:xfrm>
      </xdr:grpSpPr>
      <xdr:pic>
        <xdr:nvPicPr>
          <xdr:cNvPr id="97" name="รูปภาพ 96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96350" y="1314450"/>
            <a:ext cx="1990725" cy="473932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67" name="กล่องข้อความ 66"/>
          <xdr:cNvSpPr txBox="1"/>
        </xdr:nvSpPr>
        <xdr:spPr>
          <a:xfrm>
            <a:off x="8970058" y="1257300"/>
            <a:ext cx="1820244" cy="576000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39700" prst="cross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4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พิมพ์รายงาน</a:t>
            </a:r>
            <a:r>
              <a:rPr lang="th-TH" sz="24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ปพ.5</a:t>
            </a:r>
            <a:endParaRPr lang="th-TH" sz="2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4</xdr:col>
      <xdr:colOff>1095369</xdr:colOff>
      <xdr:row>3</xdr:row>
      <xdr:rowOff>180975</xdr:rowOff>
    </xdr:from>
    <xdr:to>
      <xdr:col>6</xdr:col>
      <xdr:colOff>370269</xdr:colOff>
      <xdr:row>3</xdr:row>
      <xdr:rowOff>756975</xdr:rowOff>
    </xdr:to>
    <xdr:grpSp>
      <xdr:nvGrpSpPr>
        <xdr:cNvPr id="44" name="กลุ่ม 43"/>
        <xdr:cNvGrpSpPr/>
      </xdr:nvGrpSpPr>
      <xdr:grpSpPr>
        <a:xfrm>
          <a:off x="4410069" y="1285875"/>
          <a:ext cx="1980000" cy="576000"/>
          <a:chOff x="4171944" y="1200150"/>
          <a:chExt cx="2124000" cy="600075"/>
        </a:xfrm>
      </xdr:grpSpPr>
      <xdr:pic>
        <xdr:nvPicPr>
          <xdr:cNvPr id="10" name="รูปภาพ 9"/>
          <xdr:cNvPicPr>
            <a:picLocks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71944" y="1238249"/>
            <a:ext cx="2124000" cy="545325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66" name="กล่องข้อความ 65"/>
          <xdr:cNvSpPr txBox="1"/>
        </xdr:nvSpPr>
        <xdr:spPr>
          <a:xfrm>
            <a:off x="4333875" y="1200150"/>
            <a:ext cx="1800226" cy="600075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39700" prst="cross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4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บันทึกข้อมูล</a:t>
            </a:r>
          </a:p>
        </xdr:txBody>
      </xdr:sp>
    </xdr:grpSp>
    <xdr:clientData/>
  </xdr:twoCellAnchor>
  <xdr:twoCellAnchor editAs="oneCell">
    <xdr:from>
      <xdr:col>9</xdr:col>
      <xdr:colOff>647700</xdr:colOff>
      <xdr:row>0</xdr:row>
      <xdr:rowOff>195548</xdr:rowOff>
    </xdr:from>
    <xdr:to>
      <xdr:col>11</xdr:col>
      <xdr:colOff>752476</xdr:colOff>
      <xdr:row>2</xdr:row>
      <xdr:rowOff>174344</xdr:rowOff>
    </xdr:to>
    <xdr:pic>
      <xdr:nvPicPr>
        <xdr:cNvPr id="48" name="รูปภาพ 4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5050" y="195548"/>
          <a:ext cx="1476376" cy="740796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4</xdr:row>
      <xdr:rowOff>161924</xdr:rowOff>
    </xdr:from>
    <xdr:to>
      <xdr:col>3</xdr:col>
      <xdr:colOff>666750</xdr:colOff>
      <xdr:row>5</xdr:row>
      <xdr:rowOff>263774</xdr:rowOff>
    </xdr:to>
    <xdr:grpSp>
      <xdr:nvGrpSpPr>
        <xdr:cNvPr id="41" name="กลุ่ม 40">
          <a:hlinkClick xmlns:r="http://schemas.openxmlformats.org/officeDocument/2006/relationships" r:id="rId5" tooltip="ข้อมูลพื้นฐาน"/>
        </xdr:cNvPr>
        <xdr:cNvGrpSpPr/>
      </xdr:nvGrpSpPr>
      <xdr:grpSpPr>
        <a:xfrm>
          <a:off x="838200" y="2028824"/>
          <a:ext cx="1990725" cy="482850"/>
          <a:chOff x="838200" y="2028824"/>
          <a:chExt cx="1990725" cy="482850"/>
        </a:xfrm>
      </xdr:grpSpPr>
      <xdr:pic>
        <xdr:nvPicPr>
          <xdr:cNvPr id="7" name="รูปภาพ 6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38200" y="2031143"/>
            <a:ext cx="1990725" cy="473932"/>
          </a:xfrm>
          <a:prstGeom prst="rect">
            <a:avLst/>
          </a:prstGeom>
        </xdr:spPr>
      </xdr:pic>
      <xdr:sp macro="" textlink="">
        <xdr:nvSpPr>
          <xdr:cNvPr id="102" name="กล่องข้อความ 101"/>
          <xdr:cNvSpPr txBox="1"/>
        </xdr:nvSpPr>
        <xdr:spPr>
          <a:xfrm>
            <a:off x="1079231" y="2028824"/>
            <a:ext cx="1553867" cy="482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ข้อมูลพื้นฐาน</a:t>
            </a:r>
          </a:p>
        </xdr:txBody>
      </xdr:sp>
    </xdr:grpSp>
    <xdr:clientData/>
  </xdr:twoCellAnchor>
  <xdr:twoCellAnchor>
    <xdr:from>
      <xdr:col>2</xdr:col>
      <xdr:colOff>19050</xdr:colOff>
      <xdr:row>5</xdr:row>
      <xdr:rowOff>373793</xdr:rowOff>
    </xdr:from>
    <xdr:to>
      <xdr:col>3</xdr:col>
      <xdr:colOff>657225</xdr:colOff>
      <xdr:row>7</xdr:row>
      <xdr:rowOff>104776</xdr:rowOff>
    </xdr:to>
    <xdr:grpSp>
      <xdr:nvGrpSpPr>
        <xdr:cNvPr id="14" name="กลุ่ม 13">
          <a:hlinkClick xmlns:r="http://schemas.openxmlformats.org/officeDocument/2006/relationships" r:id="rId6" tooltip="ข้อมูลนักเรียน"/>
        </xdr:cNvPr>
        <xdr:cNvGrpSpPr/>
      </xdr:nvGrpSpPr>
      <xdr:grpSpPr>
        <a:xfrm>
          <a:off x="828675" y="2621693"/>
          <a:ext cx="1990725" cy="492983"/>
          <a:chOff x="828675" y="2621693"/>
          <a:chExt cx="1990725" cy="492983"/>
        </a:xfrm>
      </xdr:grpSpPr>
      <xdr:pic>
        <xdr:nvPicPr>
          <xdr:cNvPr id="73" name="รูปภาพ 72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28675" y="2621693"/>
            <a:ext cx="1990725" cy="473932"/>
          </a:xfrm>
          <a:prstGeom prst="rect">
            <a:avLst/>
          </a:prstGeom>
        </xdr:spPr>
      </xdr:pic>
      <xdr:sp macro="" textlink="">
        <xdr:nvSpPr>
          <xdr:cNvPr id="105" name="กล่องข้อความ 104"/>
          <xdr:cNvSpPr txBox="1"/>
        </xdr:nvSpPr>
        <xdr:spPr>
          <a:xfrm>
            <a:off x="962025" y="2638424"/>
            <a:ext cx="1724025" cy="4762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ข้อมูลนักเรียน</a:t>
            </a:r>
          </a:p>
        </xdr:txBody>
      </xdr:sp>
    </xdr:grpSp>
    <xdr:clientData/>
  </xdr:twoCellAnchor>
  <xdr:twoCellAnchor>
    <xdr:from>
      <xdr:col>2</xdr:col>
      <xdr:colOff>19050</xdr:colOff>
      <xdr:row>7</xdr:row>
      <xdr:rowOff>152400</xdr:rowOff>
    </xdr:from>
    <xdr:to>
      <xdr:col>3</xdr:col>
      <xdr:colOff>657225</xdr:colOff>
      <xdr:row>8</xdr:row>
      <xdr:rowOff>311400</xdr:rowOff>
    </xdr:to>
    <xdr:grpSp>
      <xdr:nvGrpSpPr>
        <xdr:cNvPr id="15" name="กลุ่ม 14">
          <a:hlinkClick xmlns:r="http://schemas.openxmlformats.org/officeDocument/2006/relationships" r:id="rId7" tooltip="ตรวจสอบข้อมูลนักเรียน"/>
        </xdr:cNvPr>
        <xdr:cNvGrpSpPr/>
      </xdr:nvGrpSpPr>
      <xdr:grpSpPr>
        <a:xfrm>
          <a:off x="828675" y="3162300"/>
          <a:ext cx="1990725" cy="540000"/>
          <a:chOff x="828675" y="3162300"/>
          <a:chExt cx="1990725" cy="540000"/>
        </a:xfrm>
      </xdr:grpSpPr>
      <xdr:pic>
        <xdr:nvPicPr>
          <xdr:cNvPr id="74" name="รูปภาพ 73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28675" y="3212243"/>
            <a:ext cx="1990725" cy="473932"/>
          </a:xfrm>
          <a:prstGeom prst="rect">
            <a:avLst/>
          </a:prstGeom>
        </xdr:spPr>
      </xdr:pic>
      <xdr:sp macro="" textlink="">
        <xdr:nvSpPr>
          <xdr:cNvPr id="108" name="กล่องข้อความ 107"/>
          <xdr:cNvSpPr txBox="1"/>
        </xdr:nvSpPr>
        <xdr:spPr>
          <a:xfrm>
            <a:off x="876300" y="3162300"/>
            <a:ext cx="1895475" cy="540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ตรวจสอบข้อมูลนักเรียน</a:t>
            </a:r>
          </a:p>
        </xdr:txBody>
      </xdr:sp>
    </xdr:grpSp>
    <xdr:clientData/>
  </xdr:twoCellAnchor>
  <xdr:twoCellAnchor>
    <xdr:from>
      <xdr:col>3</xdr:col>
      <xdr:colOff>1100100</xdr:colOff>
      <xdr:row>4</xdr:row>
      <xdr:rowOff>168968</xdr:rowOff>
    </xdr:from>
    <xdr:to>
      <xdr:col>5</xdr:col>
      <xdr:colOff>581025</xdr:colOff>
      <xdr:row>5</xdr:row>
      <xdr:rowOff>285750</xdr:rowOff>
    </xdr:to>
    <xdr:grpSp>
      <xdr:nvGrpSpPr>
        <xdr:cNvPr id="16" name="กลุ่ม 15">
          <a:hlinkClick xmlns:r="http://schemas.openxmlformats.org/officeDocument/2006/relationships" r:id="rId8" tooltip="คำอธิบายรายวิชา"/>
        </xdr:cNvPr>
        <xdr:cNvGrpSpPr/>
      </xdr:nvGrpSpPr>
      <xdr:grpSpPr>
        <a:xfrm>
          <a:off x="3262275" y="2035868"/>
          <a:ext cx="1986000" cy="497782"/>
          <a:chOff x="3262275" y="2035868"/>
          <a:chExt cx="1986000" cy="497782"/>
        </a:xfrm>
      </xdr:grpSpPr>
      <xdr:pic>
        <xdr:nvPicPr>
          <xdr:cNvPr id="11" name="รูปภาพ 10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62275" y="2035868"/>
            <a:ext cx="1986000" cy="497782"/>
          </a:xfrm>
          <a:prstGeom prst="rect">
            <a:avLst/>
          </a:prstGeom>
        </xdr:spPr>
      </xdr:pic>
      <xdr:sp macro="" textlink="">
        <xdr:nvSpPr>
          <xdr:cNvPr id="111" name="กล่องข้อความ 110"/>
          <xdr:cNvSpPr txBox="1"/>
        </xdr:nvSpPr>
        <xdr:spPr>
          <a:xfrm>
            <a:off x="3476626" y="2038348"/>
            <a:ext cx="1581149" cy="4923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คำอธิบายรายวิชา</a:t>
            </a:r>
          </a:p>
        </xdr:txBody>
      </xdr:sp>
    </xdr:grpSp>
    <xdr:clientData/>
  </xdr:twoCellAnchor>
  <xdr:twoCellAnchor>
    <xdr:from>
      <xdr:col>3</xdr:col>
      <xdr:colOff>1081050</xdr:colOff>
      <xdr:row>6</xdr:row>
      <xdr:rowOff>7043</xdr:rowOff>
    </xdr:from>
    <xdr:to>
      <xdr:col>5</xdr:col>
      <xdr:colOff>561975</xdr:colOff>
      <xdr:row>7</xdr:row>
      <xdr:rowOff>123825</xdr:rowOff>
    </xdr:to>
    <xdr:grpSp>
      <xdr:nvGrpSpPr>
        <xdr:cNvPr id="17" name="กลุ่ม 16">
          <a:hlinkClick xmlns:r="http://schemas.openxmlformats.org/officeDocument/2006/relationships" r:id="rId10" tooltip="เวลาเรียน"/>
        </xdr:cNvPr>
        <xdr:cNvGrpSpPr/>
      </xdr:nvGrpSpPr>
      <xdr:grpSpPr>
        <a:xfrm>
          <a:off x="3243225" y="2635943"/>
          <a:ext cx="1986000" cy="497782"/>
          <a:chOff x="3243225" y="2635943"/>
          <a:chExt cx="1986000" cy="497782"/>
        </a:xfrm>
      </xdr:grpSpPr>
      <xdr:pic>
        <xdr:nvPicPr>
          <xdr:cNvPr id="75" name="รูปภาพ 74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3225" y="2635943"/>
            <a:ext cx="1986000" cy="497782"/>
          </a:xfrm>
          <a:prstGeom prst="rect">
            <a:avLst/>
          </a:prstGeom>
        </xdr:spPr>
      </xdr:pic>
      <xdr:sp macro="" textlink="">
        <xdr:nvSpPr>
          <xdr:cNvPr id="114" name="กล่องข้อความ 113"/>
          <xdr:cNvSpPr txBox="1"/>
        </xdr:nvSpPr>
        <xdr:spPr>
          <a:xfrm>
            <a:off x="3467100" y="2647949"/>
            <a:ext cx="1533525" cy="4476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บันทึกเวลาเรียน</a:t>
            </a:r>
          </a:p>
        </xdr:txBody>
      </xdr:sp>
    </xdr:grpSp>
    <xdr:clientData/>
  </xdr:twoCellAnchor>
  <xdr:twoCellAnchor>
    <xdr:from>
      <xdr:col>3</xdr:col>
      <xdr:colOff>1009650</xdr:colOff>
      <xdr:row>7</xdr:row>
      <xdr:rowOff>235643</xdr:rowOff>
    </xdr:from>
    <xdr:to>
      <xdr:col>5</xdr:col>
      <xdr:colOff>638173</xdr:colOff>
      <xdr:row>8</xdr:row>
      <xdr:rowOff>352425</xdr:rowOff>
    </xdr:to>
    <xdr:grpSp>
      <xdr:nvGrpSpPr>
        <xdr:cNvPr id="18" name="กลุ่ม 17">
          <a:hlinkClick xmlns:r="http://schemas.openxmlformats.org/officeDocument/2006/relationships" r:id="rId11" tooltip="การอ่านเขียน"/>
        </xdr:cNvPr>
        <xdr:cNvGrpSpPr/>
      </xdr:nvGrpSpPr>
      <xdr:grpSpPr>
        <a:xfrm>
          <a:off x="3171825" y="3245543"/>
          <a:ext cx="2133598" cy="497782"/>
          <a:chOff x="3181350" y="3245543"/>
          <a:chExt cx="2133598" cy="497782"/>
        </a:xfrm>
      </xdr:grpSpPr>
      <xdr:pic>
        <xdr:nvPicPr>
          <xdr:cNvPr id="76" name="รูปภาพ 75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62275" y="3245543"/>
            <a:ext cx="1986000" cy="497782"/>
          </a:xfrm>
          <a:prstGeom prst="rect">
            <a:avLst/>
          </a:prstGeom>
        </xdr:spPr>
      </xdr:pic>
      <xdr:sp macro="" textlink="">
        <xdr:nvSpPr>
          <xdr:cNvPr id="117" name="กล่องข้อความ 116"/>
          <xdr:cNvSpPr txBox="1"/>
        </xdr:nvSpPr>
        <xdr:spPr>
          <a:xfrm>
            <a:off x="3181350" y="3248025"/>
            <a:ext cx="2133598" cy="4762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ctr"/>
          <a:lstStyle/>
          <a:p>
            <a:pPr algn="ctr"/>
            <a:r>
              <a:rPr lang="th-TH" sz="15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บันทึกผลการอ่าน</a:t>
            </a:r>
            <a:r>
              <a:rPr lang="th-TH" sz="15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คิดวิเคราะห์ </a:t>
            </a:r>
          </a:p>
          <a:p>
            <a:pPr algn="ctr"/>
            <a:r>
              <a:rPr lang="th-TH" sz="15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และเขียน</a:t>
            </a:r>
            <a:endParaRPr lang="th-TH" sz="15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5</xdr:col>
      <xdr:colOff>833400</xdr:colOff>
      <xdr:row>4</xdr:row>
      <xdr:rowOff>171449</xdr:rowOff>
    </xdr:from>
    <xdr:to>
      <xdr:col>6</xdr:col>
      <xdr:colOff>1466850</xdr:colOff>
      <xdr:row>5</xdr:row>
      <xdr:rowOff>295275</xdr:rowOff>
    </xdr:to>
    <xdr:grpSp>
      <xdr:nvGrpSpPr>
        <xdr:cNvPr id="19" name="กลุ่ม 18">
          <a:hlinkClick xmlns:r="http://schemas.openxmlformats.org/officeDocument/2006/relationships" r:id="rId12" tooltip="บันทึกคะแนน"/>
        </xdr:cNvPr>
        <xdr:cNvGrpSpPr/>
      </xdr:nvGrpSpPr>
      <xdr:grpSpPr>
        <a:xfrm>
          <a:off x="5500650" y="2038349"/>
          <a:ext cx="1986000" cy="504826"/>
          <a:chOff x="5500650" y="2038349"/>
          <a:chExt cx="1986000" cy="504826"/>
        </a:xfrm>
      </xdr:grpSpPr>
      <xdr:pic>
        <xdr:nvPicPr>
          <xdr:cNvPr id="77" name="รูปภาพ 76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500650" y="2045393"/>
            <a:ext cx="1986000" cy="497782"/>
          </a:xfrm>
          <a:prstGeom prst="rect">
            <a:avLst/>
          </a:prstGeom>
        </xdr:spPr>
      </xdr:pic>
      <xdr:sp macro="" textlink="">
        <xdr:nvSpPr>
          <xdr:cNvPr id="120" name="กล่องข้อความ 119"/>
          <xdr:cNvSpPr txBox="1"/>
        </xdr:nvSpPr>
        <xdr:spPr>
          <a:xfrm>
            <a:off x="5781675" y="2038349"/>
            <a:ext cx="1457325" cy="4857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บันทึกคะแนน</a:t>
            </a:r>
          </a:p>
        </xdr:txBody>
      </xdr:sp>
    </xdr:grpSp>
    <xdr:clientData/>
  </xdr:twoCellAnchor>
  <xdr:twoCellAnchor>
    <xdr:from>
      <xdr:col>5</xdr:col>
      <xdr:colOff>800101</xdr:colOff>
      <xdr:row>6</xdr:row>
      <xdr:rowOff>16568</xdr:rowOff>
    </xdr:from>
    <xdr:to>
      <xdr:col>6</xdr:col>
      <xdr:colOff>1457325</xdr:colOff>
      <xdr:row>7</xdr:row>
      <xdr:rowOff>133350</xdr:rowOff>
    </xdr:to>
    <xdr:grpSp>
      <xdr:nvGrpSpPr>
        <xdr:cNvPr id="20" name="กลุ่ม 19">
          <a:hlinkClick xmlns:r="http://schemas.openxmlformats.org/officeDocument/2006/relationships" r:id="rId13" tooltip="ประเมินตัวชี้วัด"/>
        </xdr:cNvPr>
        <xdr:cNvGrpSpPr/>
      </xdr:nvGrpSpPr>
      <xdr:grpSpPr>
        <a:xfrm>
          <a:off x="5467351" y="2645468"/>
          <a:ext cx="2009774" cy="497782"/>
          <a:chOff x="5467351" y="2645468"/>
          <a:chExt cx="2009774" cy="497782"/>
        </a:xfrm>
      </xdr:grpSpPr>
      <xdr:pic>
        <xdr:nvPicPr>
          <xdr:cNvPr id="79" name="รูปภาพ 78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481600" y="2645468"/>
            <a:ext cx="1986000" cy="497782"/>
          </a:xfrm>
          <a:prstGeom prst="rect">
            <a:avLst/>
          </a:prstGeom>
        </xdr:spPr>
      </xdr:pic>
      <xdr:sp macro="" textlink="">
        <xdr:nvSpPr>
          <xdr:cNvPr id="123" name="กล่องข้อความ 122"/>
          <xdr:cNvSpPr txBox="1"/>
        </xdr:nvSpPr>
        <xdr:spPr>
          <a:xfrm>
            <a:off x="5467351" y="2705100"/>
            <a:ext cx="2009774" cy="425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36000" bIns="0" rtlCol="0" anchor="ctr"/>
          <a:lstStyle/>
          <a:p>
            <a:pPr algn="ctr"/>
            <a:r>
              <a:rPr lang="th-TH" sz="14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บันทึกผลตามตัวชี้วัด/ผลการเรียนรู้</a:t>
            </a:r>
          </a:p>
        </xdr:txBody>
      </xdr:sp>
    </xdr:grpSp>
    <xdr:clientData/>
  </xdr:twoCellAnchor>
  <xdr:twoCellAnchor>
    <xdr:from>
      <xdr:col>5</xdr:col>
      <xdr:colOff>814350</xdr:colOff>
      <xdr:row>7</xdr:row>
      <xdr:rowOff>264218</xdr:rowOff>
    </xdr:from>
    <xdr:to>
      <xdr:col>6</xdr:col>
      <xdr:colOff>1447801</xdr:colOff>
      <xdr:row>9</xdr:row>
      <xdr:rowOff>0</xdr:rowOff>
    </xdr:to>
    <xdr:grpSp>
      <xdr:nvGrpSpPr>
        <xdr:cNvPr id="21" name="กลุ่ม 20">
          <a:hlinkClick xmlns:r="http://schemas.openxmlformats.org/officeDocument/2006/relationships" r:id="rId14" tooltip="ประเมินคุณลักษณะ"/>
        </xdr:cNvPr>
        <xdr:cNvGrpSpPr/>
      </xdr:nvGrpSpPr>
      <xdr:grpSpPr>
        <a:xfrm>
          <a:off x="5481600" y="3274118"/>
          <a:ext cx="1986001" cy="497782"/>
          <a:chOff x="5462550" y="3245543"/>
          <a:chExt cx="1986001" cy="497782"/>
        </a:xfrm>
      </xdr:grpSpPr>
      <xdr:pic>
        <xdr:nvPicPr>
          <xdr:cNvPr id="80" name="รูปภาพ 79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462550" y="3245543"/>
            <a:ext cx="1986000" cy="497782"/>
          </a:xfrm>
          <a:prstGeom prst="rect">
            <a:avLst/>
          </a:prstGeom>
        </xdr:spPr>
      </xdr:pic>
      <xdr:sp macro="" textlink="">
        <xdr:nvSpPr>
          <xdr:cNvPr id="126" name="กล่องข้อความ 125"/>
          <xdr:cNvSpPr txBox="1"/>
        </xdr:nvSpPr>
        <xdr:spPr>
          <a:xfrm>
            <a:off x="5467350" y="3295649"/>
            <a:ext cx="1981201" cy="4191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72000" rIns="72000" rtlCol="0" anchor="ctr"/>
          <a:lstStyle/>
          <a:p>
            <a:pPr algn="ctr"/>
            <a:r>
              <a:rPr lang="th-TH" sz="14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บักทึกผลคุณลักษณะอันพึงประสงค์</a:t>
            </a:r>
          </a:p>
        </xdr:txBody>
      </xdr:sp>
    </xdr:grpSp>
    <xdr:clientData/>
  </xdr:twoCellAnchor>
  <xdr:twoCellAnchor>
    <xdr:from>
      <xdr:col>7</xdr:col>
      <xdr:colOff>276225</xdr:colOff>
      <xdr:row>4</xdr:row>
      <xdr:rowOff>171450</xdr:rowOff>
    </xdr:from>
    <xdr:to>
      <xdr:col>9</xdr:col>
      <xdr:colOff>533400</xdr:colOff>
      <xdr:row>5</xdr:row>
      <xdr:rowOff>276225</xdr:rowOff>
    </xdr:to>
    <xdr:grpSp>
      <xdr:nvGrpSpPr>
        <xdr:cNvPr id="33" name="กลุ่ม 32">
          <a:hlinkClick xmlns:r="http://schemas.openxmlformats.org/officeDocument/2006/relationships" r:id="rId7" tooltip="ข้อมูลนักเรียน"/>
        </xdr:cNvPr>
        <xdr:cNvGrpSpPr/>
      </xdr:nvGrpSpPr>
      <xdr:grpSpPr>
        <a:xfrm>
          <a:off x="7820025" y="2038350"/>
          <a:ext cx="1990725" cy="485775"/>
          <a:chOff x="7820025" y="2038350"/>
          <a:chExt cx="1990725" cy="485775"/>
        </a:xfrm>
      </xdr:grpSpPr>
      <xdr:pic>
        <xdr:nvPicPr>
          <xdr:cNvPr id="78" name="รูปภาพ 77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820025" y="2050193"/>
            <a:ext cx="1990725" cy="473932"/>
          </a:xfrm>
          <a:prstGeom prst="rect">
            <a:avLst/>
          </a:prstGeom>
        </xdr:spPr>
      </xdr:pic>
      <xdr:sp macro="" textlink="">
        <xdr:nvSpPr>
          <xdr:cNvPr id="129" name="กล่องข้อความ 128"/>
          <xdr:cNvSpPr txBox="1"/>
        </xdr:nvSpPr>
        <xdr:spPr>
          <a:xfrm>
            <a:off x="8115300" y="2038350"/>
            <a:ext cx="1485900" cy="466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พิมพ์ข้อมูลนักเรียน</a:t>
            </a:r>
          </a:p>
        </xdr:txBody>
      </xdr:sp>
    </xdr:grpSp>
    <xdr:clientData/>
  </xdr:twoCellAnchor>
  <xdr:twoCellAnchor>
    <xdr:from>
      <xdr:col>7</xdr:col>
      <xdr:colOff>276225</xdr:colOff>
      <xdr:row>6</xdr:row>
      <xdr:rowOff>28575</xdr:rowOff>
    </xdr:from>
    <xdr:to>
      <xdr:col>9</xdr:col>
      <xdr:colOff>533400</xdr:colOff>
      <xdr:row>7</xdr:row>
      <xdr:rowOff>133350</xdr:rowOff>
    </xdr:to>
    <xdr:grpSp>
      <xdr:nvGrpSpPr>
        <xdr:cNvPr id="34" name="กลุ่ม 33">
          <a:hlinkClick xmlns:r="http://schemas.openxmlformats.org/officeDocument/2006/relationships" r:id="rId10" tooltip="Pเวลาเรียน"/>
        </xdr:cNvPr>
        <xdr:cNvGrpSpPr/>
      </xdr:nvGrpSpPr>
      <xdr:grpSpPr>
        <a:xfrm>
          <a:off x="7820025" y="2657475"/>
          <a:ext cx="1990725" cy="485775"/>
          <a:chOff x="7820025" y="2657475"/>
          <a:chExt cx="1990725" cy="485775"/>
        </a:xfrm>
      </xdr:grpSpPr>
      <xdr:pic>
        <xdr:nvPicPr>
          <xdr:cNvPr id="90" name="รูปภาพ 89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820025" y="2669318"/>
            <a:ext cx="1990725" cy="473932"/>
          </a:xfrm>
          <a:prstGeom prst="rect">
            <a:avLst/>
          </a:prstGeom>
        </xdr:spPr>
      </xdr:pic>
      <xdr:sp macro="" textlink="">
        <xdr:nvSpPr>
          <xdr:cNvPr id="132" name="กล่องข้อความ 131"/>
          <xdr:cNvSpPr txBox="1"/>
        </xdr:nvSpPr>
        <xdr:spPr>
          <a:xfrm>
            <a:off x="8077201" y="2657475"/>
            <a:ext cx="1485900" cy="482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พิมพ์เวลาเรียน</a:t>
            </a:r>
          </a:p>
        </xdr:txBody>
      </xdr:sp>
    </xdr:grpSp>
    <xdr:clientData/>
  </xdr:twoCellAnchor>
  <xdr:twoCellAnchor>
    <xdr:from>
      <xdr:col>7</xdr:col>
      <xdr:colOff>276225</xdr:colOff>
      <xdr:row>9</xdr:row>
      <xdr:rowOff>114300</xdr:rowOff>
    </xdr:from>
    <xdr:to>
      <xdr:col>9</xdr:col>
      <xdr:colOff>533400</xdr:colOff>
      <xdr:row>10</xdr:row>
      <xdr:rowOff>209550</xdr:rowOff>
    </xdr:to>
    <xdr:grpSp>
      <xdr:nvGrpSpPr>
        <xdr:cNvPr id="36" name="กลุ่ม 35">
          <a:hlinkClick xmlns:r="http://schemas.openxmlformats.org/officeDocument/2006/relationships" r:id="rId12" tooltip="Pผลการเรียน"/>
        </xdr:cNvPr>
        <xdr:cNvGrpSpPr/>
      </xdr:nvGrpSpPr>
      <xdr:grpSpPr>
        <a:xfrm>
          <a:off x="7820025" y="3886200"/>
          <a:ext cx="1990725" cy="476250"/>
          <a:chOff x="7820025" y="3886200"/>
          <a:chExt cx="1990725" cy="476250"/>
        </a:xfrm>
      </xdr:grpSpPr>
      <xdr:pic>
        <xdr:nvPicPr>
          <xdr:cNvPr id="92" name="รูปภาพ 91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820025" y="3888518"/>
            <a:ext cx="1990725" cy="473932"/>
          </a:xfrm>
          <a:prstGeom prst="rect">
            <a:avLst/>
          </a:prstGeom>
        </xdr:spPr>
      </xdr:pic>
      <xdr:sp macro="" textlink="">
        <xdr:nvSpPr>
          <xdr:cNvPr id="135" name="กล่องข้อความ 134"/>
          <xdr:cNvSpPr txBox="1"/>
        </xdr:nvSpPr>
        <xdr:spPr>
          <a:xfrm>
            <a:off x="8010524" y="3886200"/>
            <a:ext cx="1733551" cy="4762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ผลสัมฤทธิ์ทางการเรียน</a:t>
            </a:r>
          </a:p>
        </xdr:txBody>
      </xdr:sp>
    </xdr:grpSp>
    <xdr:clientData/>
  </xdr:twoCellAnchor>
  <xdr:twoCellAnchor>
    <xdr:from>
      <xdr:col>10</xdr:col>
      <xdr:colOff>66675</xdr:colOff>
      <xdr:row>9</xdr:row>
      <xdr:rowOff>107093</xdr:rowOff>
    </xdr:from>
    <xdr:to>
      <xdr:col>11</xdr:col>
      <xdr:colOff>1371600</xdr:colOff>
      <xdr:row>10</xdr:row>
      <xdr:rowOff>200025</xdr:rowOff>
    </xdr:to>
    <xdr:grpSp>
      <xdr:nvGrpSpPr>
        <xdr:cNvPr id="40" name="กลุ่ม 39">
          <a:hlinkClick xmlns:r="http://schemas.openxmlformats.org/officeDocument/2006/relationships" r:id="rId15" tooltip="Pสรุปลการเรียน"/>
        </xdr:cNvPr>
        <xdr:cNvGrpSpPr/>
      </xdr:nvGrpSpPr>
      <xdr:grpSpPr>
        <a:xfrm>
          <a:off x="10029825" y="3878993"/>
          <a:ext cx="1990725" cy="473932"/>
          <a:chOff x="10029825" y="3878993"/>
          <a:chExt cx="1990725" cy="473932"/>
        </a:xfrm>
      </xdr:grpSpPr>
      <xdr:pic>
        <xdr:nvPicPr>
          <xdr:cNvPr id="96" name="รูปภาพ 95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29825" y="3878993"/>
            <a:ext cx="1990725" cy="473932"/>
          </a:xfrm>
          <a:prstGeom prst="rect">
            <a:avLst/>
          </a:prstGeom>
        </xdr:spPr>
      </xdr:pic>
      <xdr:sp macro="" textlink="">
        <xdr:nvSpPr>
          <xdr:cNvPr id="138" name="กล่องข้อความ 137"/>
          <xdr:cNvSpPr txBox="1"/>
        </xdr:nvSpPr>
        <xdr:spPr>
          <a:xfrm>
            <a:off x="10201275" y="3895724"/>
            <a:ext cx="1666876" cy="4572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แบบสรุปผลการเรียน</a:t>
            </a:r>
          </a:p>
        </xdr:txBody>
      </xdr:sp>
    </xdr:grpSp>
    <xdr:clientData/>
  </xdr:twoCellAnchor>
  <xdr:twoCellAnchor>
    <xdr:from>
      <xdr:col>10</xdr:col>
      <xdr:colOff>66675</xdr:colOff>
      <xdr:row>4</xdr:row>
      <xdr:rowOff>171450</xdr:rowOff>
    </xdr:from>
    <xdr:to>
      <xdr:col>11</xdr:col>
      <xdr:colOff>1371600</xdr:colOff>
      <xdr:row>5</xdr:row>
      <xdr:rowOff>323850</xdr:rowOff>
    </xdr:to>
    <xdr:grpSp>
      <xdr:nvGrpSpPr>
        <xdr:cNvPr id="37" name="กลุ่ม 36">
          <a:hlinkClick xmlns:r="http://schemas.openxmlformats.org/officeDocument/2006/relationships" r:id="rId16" tooltip="Pการอ่าน"/>
        </xdr:cNvPr>
        <xdr:cNvGrpSpPr/>
      </xdr:nvGrpSpPr>
      <xdr:grpSpPr>
        <a:xfrm>
          <a:off x="10029825" y="2038350"/>
          <a:ext cx="1990725" cy="533400"/>
          <a:chOff x="10029825" y="2038350"/>
          <a:chExt cx="1990725" cy="533400"/>
        </a:xfrm>
      </xdr:grpSpPr>
      <xdr:pic>
        <xdr:nvPicPr>
          <xdr:cNvPr id="93" name="รูปภาพ 92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29825" y="2040668"/>
            <a:ext cx="1990725" cy="473932"/>
          </a:xfrm>
          <a:prstGeom prst="rect">
            <a:avLst/>
          </a:prstGeom>
        </xdr:spPr>
      </xdr:pic>
      <xdr:sp macro="" textlink="">
        <xdr:nvSpPr>
          <xdr:cNvPr id="141" name="กล่องข้อความ 140"/>
          <xdr:cNvSpPr txBox="1"/>
        </xdr:nvSpPr>
        <xdr:spPr>
          <a:xfrm>
            <a:off x="10077449" y="2038350"/>
            <a:ext cx="1847851" cy="533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0" rIns="36000" bIns="0" rtlCol="0" anchor="ctr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th-TH" sz="1300" b="1">
                <a:solidFill>
                  <a:sysClr val="windowText" lastClr="000000"/>
                </a:solidFill>
                <a:latin typeface="TH Sarabun New" panose="020B0500040200020003" pitchFamily="34" charset="-34"/>
                <a:cs typeface="TH Sarabun New" panose="020B0500040200020003" pitchFamily="34" charset="-34"/>
              </a:rPr>
              <a:t>แบบสรุปการอ่าน</a:t>
            </a:r>
            <a:r>
              <a:rPr lang="th-TH" sz="1300" b="1" baseline="0">
                <a:solidFill>
                  <a:sysClr val="windowText" lastClr="000000"/>
                </a:solidFill>
                <a:latin typeface="TH Sarabun New" panose="020B0500040200020003" pitchFamily="34" charset="-34"/>
                <a:cs typeface="TH Sarabun New" panose="020B0500040200020003" pitchFamily="34" charset="-34"/>
              </a:rPr>
              <a:t> </a:t>
            </a:r>
            <a:r>
              <a:rPr lang="th-TH" sz="1300" b="1" baseline="0">
                <a:solidFill>
                  <a:schemeClr val="dk1"/>
                </a:solidFill>
                <a:effectLst/>
                <a:latin typeface="TH Sarabun New" panose="020B0500040200020003" pitchFamily="34" charset="-34"/>
                <a:ea typeface="+mn-ea"/>
                <a:cs typeface="TH Sarabun New" panose="020B0500040200020003" pitchFamily="34" charset="-34"/>
              </a:rPr>
              <a:t>คิดวิเคราะห์</a:t>
            </a:r>
            <a:endParaRPr lang="th-TH" sz="1300">
              <a:effectLst/>
              <a:latin typeface="TH Sarabun New" panose="020B0500040200020003" pitchFamily="34" charset="-34"/>
              <a:cs typeface="TH Sarabun New" panose="020B0500040200020003" pitchFamily="34" charset="-34"/>
            </a:endParaRPr>
          </a:p>
          <a:p>
            <a:pPr algn="ctr"/>
            <a:r>
              <a:rPr lang="th-TH" sz="1300" b="1" baseline="0">
                <a:solidFill>
                  <a:sysClr val="windowText" lastClr="000000"/>
                </a:solidFill>
                <a:latin typeface="TH Sarabun New" panose="020B0500040200020003" pitchFamily="34" charset="-34"/>
                <a:cs typeface="TH Sarabun New" panose="020B0500040200020003" pitchFamily="34" charset="-34"/>
              </a:rPr>
              <a:t>และเขียน </a:t>
            </a:r>
          </a:p>
        </xdr:txBody>
      </xdr:sp>
    </xdr:grpSp>
    <xdr:clientData/>
  </xdr:twoCellAnchor>
  <xdr:twoCellAnchor>
    <xdr:from>
      <xdr:col>10</xdr:col>
      <xdr:colOff>66675</xdr:colOff>
      <xdr:row>5</xdr:row>
      <xdr:rowOff>361950</xdr:rowOff>
    </xdr:from>
    <xdr:to>
      <xdr:col>11</xdr:col>
      <xdr:colOff>1371600</xdr:colOff>
      <xdr:row>7</xdr:row>
      <xdr:rowOff>142875</xdr:rowOff>
    </xdr:to>
    <xdr:grpSp>
      <xdr:nvGrpSpPr>
        <xdr:cNvPr id="38" name="กลุ่ม 37">
          <a:hlinkClick xmlns:r="http://schemas.openxmlformats.org/officeDocument/2006/relationships" r:id="rId17" tooltip="Pคุณลักษณะ"/>
        </xdr:cNvPr>
        <xdr:cNvGrpSpPr/>
      </xdr:nvGrpSpPr>
      <xdr:grpSpPr>
        <a:xfrm>
          <a:off x="10029825" y="2609850"/>
          <a:ext cx="1990725" cy="542925"/>
          <a:chOff x="10029825" y="2609850"/>
          <a:chExt cx="1990725" cy="542925"/>
        </a:xfrm>
      </xdr:grpSpPr>
      <xdr:pic>
        <xdr:nvPicPr>
          <xdr:cNvPr id="94" name="รูปภาพ 93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29825" y="2659793"/>
            <a:ext cx="1990725" cy="473932"/>
          </a:xfrm>
          <a:prstGeom prst="rect">
            <a:avLst/>
          </a:prstGeom>
        </xdr:spPr>
      </xdr:pic>
      <xdr:sp macro="" textlink="">
        <xdr:nvSpPr>
          <xdr:cNvPr id="144" name="กล่องข้อความ 143"/>
          <xdr:cNvSpPr txBox="1"/>
        </xdr:nvSpPr>
        <xdr:spPr>
          <a:xfrm>
            <a:off x="10144125" y="2609850"/>
            <a:ext cx="1762125" cy="5429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54000" rIns="54000" rtlCol="0" anchor="ctr"/>
          <a:lstStyle/>
          <a:p>
            <a:pPr algn="ctr"/>
            <a:r>
              <a:rPr lang="th-TH" sz="14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แบบสรุป</a:t>
            </a:r>
          </a:p>
          <a:p>
            <a:pPr algn="ctr"/>
            <a:r>
              <a:rPr lang="th-TH" sz="14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คุณลักษณะอันพึงประสงค์</a:t>
            </a:r>
          </a:p>
        </xdr:txBody>
      </xdr:sp>
    </xdr:grpSp>
    <xdr:clientData/>
  </xdr:twoCellAnchor>
  <xdr:twoCellAnchor>
    <xdr:from>
      <xdr:col>10</xdr:col>
      <xdr:colOff>57150</xdr:colOff>
      <xdr:row>7</xdr:row>
      <xdr:rowOff>257175</xdr:rowOff>
    </xdr:from>
    <xdr:to>
      <xdr:col>11</xdr:col>
      <xdr:colOff>1362075</xdr:colOff>
      <xdr:row>8</xdr:row>
      <xdr:rowOff>352425</xdr:rowOff>
    </xdr:to>
    <xdr:grpSp>
      <xdr:nvGrpSpPr>
        <xdr:cNvPr id="39" name="กลุ่ม 38">
          <a:hlinkClick xmlns:r="http://schemas.openxmlformats.org/officeDocument/2006/relationships" r:id="rId18" tooltip="Pตัวชี้วัด"/>
        </xdr:cNvPr>
        <xdr:cNvGrpSpPr/>
      </xdr:nvGrpSpPr>
      <xdr:grpSpPr>
        <a:xfrm>
          <a:off x="10020300" y="3267075"/>
          <a:ext cx="1990725" cy="476250"/>
          <a:chOff x="10020300" y="3267075"/>
          <a:chExt cx="1990725" cy="476250"/>
        </a:xfrm>
      </xdr:grpSpPr>
      <xdr:pic>
        <xdr:nvPicPr>
          <xdr:cNvPr id="95" name="รูปภาพ 94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20300" y="3269393"/>
            <a:ext cx="1990725" cy="473932"/>
          </a:xfrm>
          <a:prstGeom prst="rect">
            <a:avLst/>
          </a:prstGeom>
        </xdr:spPr>
      </xdr:pic>
      <xdr:sp macro="" textlink="">
        <xdr:nvSpPr>
          <xdr:cNvPr id="147" name="กล่องข้อความ 146"/>
          <xdr:cNvSpPr txBox="1"/>
        </xdr:nvSpPr>
        <xdr:spPr>
          <a:xfrm>
            <a:off x="10286999" y="3267075"/>
            <a:ext cx="1524001" cy="4476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แบบสรุปตัวชี้วัด</a:t>
            </a:r>
          </a:p>
        </xdr:txBody>
      </xdr:sp>
    </xdr:grpSp>
    <xdr:clientData/>
  </xdr:twoCellAnchor>
  <xdr:twoCellAnchor>
    <xdr:from>
      <xdr:col>5</xdr:col>
      <xdr:colOff>819150</xdr:colOff>
      <xdr:row>9</xdr:row>
      <xdr:rowOff>133351</xdr:rowOff>
    </xdr:from>
    <xdr:to>
      <xdr:col>6</xdr:col>
      <xdr:colOff>1514475</xdr:colOff>
      <xdr:row>10</xdr:row>
      <xdr:rowOff>285751</xdr:rowOff>
    </xdr:to>
    <xdr:grpSp>
      <xdr:nvGrpSpPr>
        <xdr:cNvPr id="31" name="กลุ่ม 30">
          <a:hlinkClick xmlns:r="http://schemas.openxmlformats.org/officeDocument/2006/relationships" r:id="rId19" tooltip="ปก ปพ.5"/>
        </xdr:cNvPr>
        <xdr:cNvGrpSpPr/>
      </xdr:nvGrpSpPr>
      <xdr:grpSpPr>
        <a:xfrm>
          <a:off x="5486400" y="3905251"/>
          <a:ext cx="2047875" cy="533400"/>
          <a:chOff x="4248150" y="3905250"/>
          <a:chExt cx="2314575" cy="539527"/>
        </a:xfrm>
      </xdr:grpSpPr>
      <xdr:pic>
        <xdr:nvPicPr>
          <xdr:cNvPr id="30" name="รูปภาพ 29"/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48150" y="3905250"/>
            <a:ext cx="2314575" cy="539527"/>
          </a:xfrm>
          <a:prstGeom prst="rect">
            <a:avLst/>
          </a:prstGeom>
        </xdr:spPr>
      </xdr:pic>
      <xdr:sp macro="" textlink="">
        <xdr:nvSpPr>
          <xdr:cNvPr id="150" name="กล่องข้อความ 149"/>
          <xdr:cNvSpPr txBox="1"/>
        </xdr:nvSpPr>
        <xdr:spPr>
          <a:xfrm>
            <a:off x="4509129" y="3924299"/>
            <a:ext cx="1820244" cy="4923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4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ปก  ปพ.5</a:t>
            </a:r>
            <a:endParaRPr lang="th-TH" sz="2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 editAs="oneCell">
    <xdr:from>
      <xdr:col>2</xdr:col>
      <xdr:colOff>733425</xdr:colOff>
      <xdr:row>0</xdr:row>
      <xdr:rowOff>288012</xdr:rowOff>
    </xdr:from>
    <xdr:to>
      <xdr:col>9</xdr:col>
      <xdr:colOff>628650</xdr:colOff>
      <xdr:row>2</xdr:row>
      <xdr:rowOff>100965</xdr:rowOff>
    </xdr:to>
    <xdr:pic>
      <xdr:nvPicPr>
        <xdr:cNvPr id="4" name="รูปภาพ 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050" y="288012"/>
          <a:ext cx="8362950" cy="574953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7</xdr:row>
      <xdr:rowOff>266700</xdr:rowOff>
    </xdr:from>
    <xdr:to>
      <xdr:col>9</xdr:col>
      <xdr:colOff>523875</xdr:colOff>
      <xdr:row>8</xdr:row>
      <xdr:rowOff>361950</xdr:rowOff>
    </xdr:to>
    <xdr:grpSp>
      <xdr:nvGrpSpPr>
        <xdr:cNvPr id="35" name="กลุ่ม 34">
          <a:hlinkClick xmlns:r="http://schemas.openxmlformats.org/officeDocument/2006/relationships" r:id="rId8" tooltip="Pคำอธิบาย"/>
        </xdr:cNvPr>
        <xdr:cNvGrpSpPr/>
      </xdr:nvGrpSpPr>
      <xdr:grpSpPr>
        <a:xfrm>
          <a:off x="7810500" y="3276600"/>
          <a:ext cx="1990725" cy="476250"/>
          <a:chOff x="7810500" y="3276600"/>
          <a:chExt cx="1990725" cy="476250"/>
        </a:xfrm>
      </xdr:grpSpPr>
      <xdr:pic>
        <xdr:nvPicPr>
          <xdr:cNvPr id="91" name="รูปภาพ 90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810500" y="3278918"/>
            <a:ext cx="1990725" cy="473932"/>
          </a:xfrm>
          <a:prstGeom prst="rect">
            <a:avLst/>
          </a:prstGeom>
        </xdr:spPr>
      </xdr:pic>
      <xdr:sp macro="" textlink="">
        <xdr:nvSpPr>
          <xdr:cNvPr id="88" name="กล่องข้อความ 87"/>
          <xdr:cNvSpPr txBox="1"/>
        </xdr:nvSpPr>
        <xdr:spPr>
          <a:xfrm>
            <a:off x="7991474" y="3276600"/>
            <a:ext cx="1733551" cy="4762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พิมพ์คำอธิบายรายวิชา</a:t>
            </a:r>
          </a:p>
        </xdr:txBody>
      </xdr:sp>
    </xdr:grpSp>
    <xdr:clientData/>
  </xdr:twoCellAnchor>
  <xdr:twoCellAnchor>
    <xdr:from>
      <xdr:col>3</xdr:col>
      <xdr:colOff>1028700</xdr:colOff>
      <xdr:row>9</xdr:row>
      <xdr:rowOff>114301</xdr:rowOff>
    </xdr:from>
    <xdr:to>
      <xdr:col>5</xdr:col>
      <xdr:colOff>571500</xdr:colOff>
      <xdr:row>10</xdr:row>
      <xdr:rowOff>266701</xdr:rowOff>
    </xdr:to>
    <xdr:grpSp>
      <xdr:nvGrpSpPr>
        <xdr:cNvPr id="71" name="กลุ่ม 70">
          <a:hlinkClick xmlns:r="http://schemas.openxmlformats.org/officeDocument/2006/relationships" r:id="rId22" tooltip="เกณฑ์"/>
        </xdr:cNvPr>
        <xdr:cNvGrpSpPr/>
      </xdr:nvGrpSpPr>
      <xdr:grpSpPr>
        <a:xfrm>
          <a:off x="3190875" y="3886201"/>
          <a:ext cx="2047875" cy="533400"/>
          <a:chOff x="4248150" y="3905250"/>
          <a:chExt cx="2314575" cy="539527"/>
        </a:xfrm>
      </xdr:grpSpPr>
      <xdr:pic>
        <xdr:nvPicPr>
          <xdr:cNvPr id="72" name="รูปภาพ 71"/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48150" y="3905250"/>
            <a:ext cx="2314575" cy="539527"/>
          </a:xfrm>
          <a:prstGeom prst="rect">
            <a:avLst/>
          </a:prstGeom>
        </xdr:spPr>
      </xdr:pic>
      <xdr:sp macro="" textlink="">
        <xdr:nvSpPr>
          <xdr:cNvPr id="81" name="กล่องข้อความ 80"/>
          <xdr:cNvSpPr txBox="1"/>
        </xdr:nvSpPr>
        <xdr:spPr>
          <a:xfrm>
            <a:off x="4509129" y="3924299"/>
            <a:ext cx="1820244" cy="4923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0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เกณฑ์การประเมิน</a:t>
            </a:r>
            <a:endParaRPr lang="th-TH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3</xdr:col>
      <xdr:colOff>586899</xdr:colOff>
      <xdr:row>11</xdr:row>
      <xdr:rowOff>11029</xdr:rowOff>
    </xdr:from>
    <xdr:to>
      <xdr:col>9</xdr:col>
      <xdr:colOff>616846</xdr:colOff>
      <xdr:row>13</xdr:row>
      <xdr:rowOff>85618</xdr:rowOff>
    </xdr:to>
    <xdr:grpSp>
      <xdr:nvGrpSpPr>
        <xdr:cNvPr id="8" name="กลุ่ม 7"/>
        <xdr:cNvGrpSpPr/>
      </xdr:nvGrpSpPr>
      <xdr:grpSpPr>
        <a:xfrm>
          <a:off x="2749074" y="4544929"/>
          <a:ext cx="7145122" cy="636564"/>
          <a:chOff x="2749074" y="4544929"/>
          <a:chExt cx="7145122" cy="636564"/>
        </a:xfrm>
      </xdr:grpSpPr>
      <xdr:pic>
        <xdr:nvPicPr>
          <xdr:cNvPr id="2" name="รูปภาพ 1"/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49074" y="4544929"/>
            <a:ext cx="485871" cy="573054"/>
          </a:xfrm>
          <a:prstGeom prst="rect">
            <a:avLst/>
          </a:prstGeom>
        </xdr:spPr>
      </xdr:pic>
      <xdr:pic>
        <xdr:nvPicPr>
          <xdr:cNvPr id="68" name="รูปภาพ 67"/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9423201" y="4552950"/>
            <a:ext cx="470995" cy="555508"/>
          </a:xfrm>
          <a:prstGeom prst="rect">
            <a:avLst/>
          </a:prstGeom>
        </xdr:spPr>
      </xdr:pic>
      <xdr:pic>
        <xdr:nvPicPr>
          <xdr:cNvPr id="5" name="รูปภาพ 4"/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67075" y="4579513"/>
            <a:ext cx="6019800" cy="601980"/>
          </a:xfrm>
          <a:prstGeom prst="rect">
            <a:avLst/>
          </a:prstGeom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63166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902242"/>
          <a:ext cx="895350" cy="885324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1371593</xdr:colOff>
      <xdr:row>4</xdr:row>
      <xdr:rowOff>10026</xdr:rowOff>
    </xdr:to>
    <xdr:grpSp>
      <xdr:nvGrpSpPr>
        <xdr:cNvPr id="3" name="กลุ่ม 2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112921" cy="451184"/>
          <a:chOff x="771525" y="1257300"/>
          <a:chExt cx="1800000" cy="540000"/>
        </a:xfrm>
      </xdr:grpSpPr>
      <xdr:pic>
        <xdr:nvPicPr>
          <xdr:cNvPr id="4" name="รูปภาพ 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92244</xdr:rowOff>
    </xdr:from>
    <xdr:to>
      <xdr:col>0</xdr:col>
      <xdr:colOff>1363571</xdr:colOff>
      <xdr:row>6</xdr:row>
      <xdr:rowOff>62165</xdr:rowOff>
    </xdr:to>
    <xdr:grpSp>
      <xdr:nvGrpSpPr>
        <xdr:cNvPr id="6" name="กลุ่ม 5">
          <a:hlinkClick xmlns:r="http://schemas.openxmlformats.org/officeDocument/2006/relationships" r:id="rId5" tooltip="มิย"/>
        </xdr:cNvPr>
        <xdr:cNvGrpSpPr/>
      </xdr:nvGrpSpPr>
      <xdr:grpSpPr>
        <a:xfrm>
          <a:off x="250650" y="1054770"/>
          <a:ext cx="1112921" cy="451184"/>
          <a:chOff x="771525" y="1257300"/>
          <a:chExt cx="1800000" cy="540000"/>
        </a:xfrm>
      </xdr:grpSpPr>
      <xdr:pic>
        <xdr:nvPicPr>
          <xdr:cNvPr id="7" name="รูปภาพ 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1371593</xdr:colOff>
      <xdr:row>8</xdr:row>
      <xdr:rowOff>150395</xdr:rowOff>
    </xdr:to>
    <xdr:grpSp>
      <xdr:nvGrpSpPr>
        <xdr:cNvPr id="9" name="กลุ่ม 8">
          <a:hlinkClick xmlns:r="http://schemas.openxmlformats.org/officeDocument/2006/relationships" r:id="rId6" tooltip="กค"/>
        </xdr:cNvPr>
        <xdr:cNvGrpSpPr/>
      </xdr:nvGrpSpPr>
      <xdr:grpSpPr>
        <a:xfrm>
          <a:off x="258672" y="1584158"/>
          <a:ext cx="1112921" cy="451184"/>
          <a:chOff x="771525" y="1257300"/>
          <a:chExt cx="1800000" cy="540000"/>
        </a:xfrm>
      </xdr:grpSpPr>
      <xdr:pic>
        <xdr:nvPicPr>
          <xdr:cNvPr id="10" name="รูปภาพ 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8</xdr:row>
      <xdr:rowOff>232612</xdr:rowOff>
    </xdr:from>
    <xdr:to>
      <xdr:col>0</xdr:col>
      <xdr:colOff>1363571</xdr:colOff>
      <xdr:row>10</xdr:row>
      <xdr:rowOff>202532</xdr:rowOff>
    </xdr:to>
    <xdr:grpSp>
      <xdr:nvGrpSpPr>
        <xdr:cNvPr id="12" name="กลุ่ม 11">
          <a:hlinkClick xmlns:r="http://schemas.openxmlformats.org/officeDocument/2006/relationships" r:id="rId7" tooltip="สค"/>
        </xdr:cNvPr>
        <xdr:cNvGrpSpPr/>
      </xdr:nvGrpSpPr>
      <xdr:grpSpPr>
        <a:xfrm>
          <a:off x="250650" y="2117559"/>
          <a:ext cx="1112921" cy="451184"/>
          <a:chOff x="771525" y="1257300"/>
          <a:chExt cx="1800000" cy="540000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1371593</xdr:colOff>
      <xdr:row>13</xdr:row>
      <xdr:rowOff>30085</xdr:rowOff>
    </xdr:to>
    <xdr:grpSp>
      <xdr:nvGrpSpPr>
        <xdr:cNvPr id="15" name="กลุ่ม 14">
          <a:hlinkClick xmlns:r="http://schemas.openxmlformats.org/officeDocument/2006/relationships" r:id="rId8" tooltip="กย"/>
        </xdr:cNvPr>
        <xdr:cNvGrpSpPr/>
      </xdr:nvGrpSpPr>
      <xdr:grpSpPr>
        <a:xfrm>
          <a:off x="258672" y="2667006"/>
          <a:ext cx="1112921" cy="451184"/>
          <a:chOff x="771525" y="1257319"/>
          <a:chExt cx="1800000" cy="540004"/>
        </a:xfrm>
      </xdr:grpSpPr>
      <xdr:pic>
        <xdr:nvPicPr>
          <xdr:cNvPr id="16" name="รูปภาพ 1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1363571</xdr:colOff>
      <xdr:row>15</xdr:row>
      <xdr:rowOff>82216</xdr:rowOff>
    </xdr:to>
    <xdr:grpSp>
      <xdr:nvGrpSpPr>
        <xdr:cNvPr id="18" name="กลุ่ม 17">
          <a:hlinkClick xmlns:r="http://schemas.openxmlformats.org/officeDocument/2006/relationships" r:id="rId9" tooltip="ตค"/>
        </xdr:cNvPr>
        <xdr:cNvGrpSpPr/>
      </xdr:nvGrpSpPr>
      <xdr:grpSpPr>
        <a:xfrm>
          <a:off x="250650" y="3200400"/>
          <a:ext cx="1112921" cy="451184"/>
          <a:chOff x="771525" y="1257300"/>
          <a:chExt cx="1800000" cy="540000"/>
        </a:xfrm>
      </xdr:grpSpPr>
      <xdr:pic>
        <xdr:nvPicPr>
          <xdr:cNvPr id="19" name="รูปภาพ 1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2010</xdr:rowOff>
    </xdr:from>
    <xdr:to>
      <xdr:col>0</xdr:col>
      <xdr:colOff>2596805</xdr:colOff>
      <xdr:row>4</xdr:row>
      <xdr:rowOff>12036</xdr:rowOff>
    </xdr:to>
    <xdr:grpSp>
      <xdr:nvGrpSpPr>
        <xdr:cNvPr id="21" name="กลุ่ม 20">
          <a:hlinkClick xmlns:r="http://schemas.openxmlformats.org/officeDocument/2006/relationships" r:id="rId10" tooltip="พย"/>
        </xdr:cNvPr>
        <xdr:cNvGrpSpPr/>
      </xdr:nvGrpSpPr>
      <xdr:grpSpPr>
        <a:xfrm>
          <a:off x="1483884" y="523378"/>
          <a:ext cx="1112921" cy="451184"/>
          <a:chOff x="771525" y="1257300"/>
          <a:chExt cx="1800000" cy="540000"/>
        </a:xfrm>
      </xdr:grpSpPr>
      <xdr:pic>
        <xdr:nvPicPr>
          <xdr:cNvPr id="22" name="รูปภาพ 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3" name="กล่องข้อความ 2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94254</xdr:rowOff>
    </xdr:from>
    <xdr:to>
      <xdr:col>0</xdr:col>
      <xdr:colOff>2588783</xdr:colOff>
      <xdr:row>6</xdr:row>
      <xdr:rowOff>64175</xdr:rowOff>
    </xdr:to>
    <xdr:grpSp>
      <xdr:nvGrpSpPr>
        <xdr:cNvPr id="24" name="กลุ่ม 23">
          <a:hlinkClick xmlns:r="http://schemas.openxmlformats.org/officeDocument/2006/relationships" r:id="rId11" tooltip="ธค"/>
        </xdr:cNvPr>
        <xdr:cNvGrpSpPr/>
      </xdr:nvGrpSpPr>
      <xdr:grpSpPr>
        <a:xfrm>
          <a:off x="1475862" y="1056780"/>
          <a:ext cx="1112921" cy="451184"/>
          <a:chOff x="771525" y="1257300"/>
          <a:chExt cx="1800000" cy="540000"/>
        </a:xfrm>
      </xdr:grpSpPr>
      <xdr:pic>
        <xdr:nvPicPr>
          <xdr:cNvPr id="25" name="รูปภาพ 2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142379</xdr:rowOff>
    </xdr:from>
    <xdr:to>
      <xdr:col>0</xdr:col>
      <xdr:colOff>2596805</xdr:colOff>
      <xdr:row>8</xdr:row>
      <xdr:rowOff>152405</xdr:rowOff>
    </xdr:to>
    <xdr:grpSp>
      <xdr:nvGrpSpPr>
        <xdr:cNvPr id="27" name="กลุ่ม 26">
          <a:hlinkClick xmlns:r="http://schemas.openxmlformats.org/officeDocument/2006/relationships" r:id="rId12" tooltip="มค"/>
        </xdr:cNvPr>
        <xdr:cNvGrpSpPr/>
      </xdr:nvGrpSpPr>
      <xdr:grpSpPr>
        <a:xfrm>
          <a:off x="1483884" y="1586168"/>
          <a:ext cx="1112921" cy="451184"/>
          <a:chOff x="771525" y="1257300"/>
          <a:chExt cx="1800000" cy="540000"/>
        </a:xfrm>
      </xdr:grpSpPr>
      <xdr:pic>
        <xdr:nvPicPr>
          <xdr:cNvPr id="28" name="รูปภาพ 2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8</xdr:row>
      <xdr:rowOff>234622</xdr:rowOff>
    </xdr:from>
    <xdr:to>
      <xdr:col>0</xdr:col>
      <xdr:colOff>2588783</xdr:colOff>
      <xdr:row>10</xdr:row>
      <xdr:rowOff>204542</xdr:rowOff>
    </xdr:to>
    <xdr:grpSp>
      <xdr:nvGrpSpPr>
        <xdr:cNvPr id="30" name="กลุ่ม 29">
          <a:hlinkClick xmlns:r="http://schemas.openxmlformats.org/officeDocument/2006/relationships" r:id="rId13" tooltip="กพ"/>
        </xdr:cNvPr>
        <xdr:cNvGrpSpPr/>
      </xdr:nvGrpSpPr>
      <xdr:grpSpPr>
        <a:xfrm>
          <a:off x="1475862" y="2119569"/>
          <a:ext cx="1112921" cy="451184"/>
          <a:chOff x="771525" y="1257300"/>
          <a:chExt cx="1800000" cy="540000"/>
        </a:xfrm>
      </xdr:grpSpPr>
      <xdr:pic>
        <xdr:nvPicPr>
          <xdr:cNvPr id="31" name="รูปภาพ 3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62174</xdr:rowOff>
    </xdr:from>
    <xdr:to>
      <xdr:col>0</xdr:col>
      <xdr:colOff>2596805</xdr:colOff>
      <xdr:row>13</xdr:row>
      <xdr:rowOff>32095</xdr:rowOff>
    </xdr:to>
    <xdr:grpSp>
      <xdr:nvGrpSpPr>
        <xdr:cNvPr id="33" name="กลุ่ม 32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669016"/>
          <a:ext cx="1112921" cy="451184"/>
          <a:chOff x="771525" y="1257319"/>
          <a:chExt cx="1800000" cy="540004"/>
        </a:xfrm>
      </xdr:grpSpPr>
      <xdr:pic>
        <xdr:nvPicPr>
          <xdr:cNvPr id="34" name="รูปภาพ 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114305</xdr:rowOff>
    </xdr:from>
    <xdr:to>
      <xdr:col>0</xdr:col>
      <xdr:colOff>2588783</xdr:colOff>
      <xdr:row>15</xdr:row>
      <xdr:rowOff>84226</xdr:rowOff>
    </xdr:to>
    <xdr:grpSp>
      <xdr:nvGrpSpPr>
        <xdr:cNvPr id="36" name="กลุ่ม 35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3202410"/>
          <a:ext cx="1112921" cy="451184"/>
          <a:chOff x="771525" y="1257300"/>
          <a:chExt cx="1800000" cy="540000"/>
        </a:xfrm>
      </xdr:grpSpPr>
      <xdr:pic>
        <xdr:nvPicPr>
          <xdr:cNvPr id="37" name="รูปภาพ 36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880300</xdr:colOff>
      <xdr:row>17</xdr:row>
      <xdr:rowOff>170448</xdr:rowOff>
    </xdr:from>
    <xdr:to>
      <xdr:col>0</xdr:col>
      <xdr:colOff>1775650</xdr:colOff>
      <xdr:row>22</xdr:row>
      <xdr:rowOff>13035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961398"/>
          <a:ext cx="895350" cy="890337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1371593</xdr:colOff>
      <xdr:row>4</xdr:row>
      <xdr:rowOff>70184</xdr:rowOff>
    </xdr:to>
    <xdr:grpSp>
      <xdr:nvGrpSpPr>
        <xdr:cNvPr id="3" name="กลุ่ม 2">
          <a:hlinkClick xmlns:r="http://schemas.openxmlformats.org/officeDocument/2006/relationships" r:id="rId3" tooltip="พค"/>
        </xdr:cNvPr>
        <xdr:cNvGrpSpPr/>
      </xdr:nvGrpSpPr>
      <xdr:grpSpPr>
        <a:xfrm>
          <a:off x="258672" y="561474"/>
          <a:ext cx="1112921" cy="451184"/>
          <a:chOff x="771525" y="1257300"/>
          <a:chExt cx="1800000" cy="540000"/>
        </a:xfrm>
      </xdr:grpSpPr>
      <xdr:pic>
        <xdr:nvPicPr>
          <xdr:cNvPr id="4" name="รูปภาพ 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152402</xdr:rowOff>
    </xdr:from>
    <xdr:to>
      <xdr:col>0</xdr:col>
      <xdr:colOff>1363571</xdr:colOff>
      <xdr:row>6</xdr:row>
      <xdr:rowOff>162428</xdr:rowOff>
    </xdr:to>
    <xdr:grpSp>
      <xdr:nvGrpSpPr>
        <xdr:cNvPr id="6" name="กลุ่ม 5">
          <a:hlinkClick xmlns:r="http://schemas.openxmlformats.org/officeDocument/2006/relationships" r:id="rId5" tooltip="มิย"/>
        </xdr:cNvPr>
        <xdr:cNvGrpSpPr/>
      </xdr:nvGrpSpPr>
      <xdr:grpSpPr>
        <a:xfrm>
          <a:off x="250650" y="1094876"/>
          <a:ext cx="1112921" cy="451184"/>
          <a:chOff x="771525" y="1257300"/>
          <a:chExt cx="1800000" cy="540000"/>
        </a:xfrm>
      </xdr:grpSpPr>
      <xdr:pic>
        <xdr:nvPicPr>
          <xdr:cNvPr id="7" name="รูปภาพ 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7</xdr:row>
      <xdr:rowOff>40106</xdr:rowOff>
    </xdr:from>
    <xdr:to>
      <xdr:col>0</xdr:col>
      <xdr:colOff>1371593</xdr:colOff>
      <xdr:row>8</xdr:row>
      <xdr:rowOff>230606</xdr:rowOff>
    </xdr:to>
    <xdr:grpSp>
      <xdr:nvGrpSpPr>
        <xdr:cNvPr id="9" name="กลุ่ม 8">
          <a:hlinkClick xmlns:r="http://schemas.openxmlformats.org/officeDocument/2006/relationships" r:id="rId6" tooltip="กค"/>
        </xdr:cNvPr>
        <xdr:cNvGrpSpPr/>
      </xdr:nvGrpSpPr>
      <xdr:grpSpPr>
        <a:xfrm>
          <a:off x="258672" y="1624264"/>
          <a:ext cx="1112921" cy="451184"/>
          <a:chOff x="771525" y="1257300"/>
          <a:chExt cx="1800000" cy="540000"/>
        </a:xfrm>
      </xdr:grpSpPr>
      <xdr:pic>
        <xdr:nvPicPr>
          <xdr:cNvPr id="10" name="รูปภาพ 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9</xdr:row>
      <xdr:rowOff>32086</xdr:rowOff>
    </xdr:from>
    <xdr:to>
      <xdr:col>0</xdr:col>
      <xdr:colOff>1363571</xdr:colOff>
      <xdr:row>11</xdr:row>
      <xdr:rowOff>62165</xdr:rowOff>
    </xdr:to>
    <xdr:grpSp>
      <xdr:nvGrpSpPr>
        <xdr:cNvPr id="12" name="กลุ่ม 11">
          <a:hlinkClick xmlns:r="http://schemas.openxmlformats.org/officeDocument/2006/relationships" r:id="rId7" tooltip="สค"/>
        </xdr:cNvPr>
        <xdr:cNvGrpSpPr/>
      </xdr:nvGrpSpPr>
      <xdr:grpSpPr>
        <a:xfrm>
          <a:off x="250650" y="2157665"/>
          <a:ext cx="1112921" cy="451184"/>
          <a:chOff x="771525" y="1257300"/>
          <a:chExt cx="1800000" cy="540000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160428</xdr:rowOff>
    </xdr:from>
    <xdr:to>
      <xdr:col>0</xdr:col>
      <xdr:colOff>1371593</xdr:colOff>
      <xdr:row>13</xdr:row>
      <xdr:rowOff>190507</xdr:rowOff>
    </xdr:to>
    <xdr:grpSp>
      <xdr:nvGrpSpPr>
        <xdr:cNvPr id="15" name="กลุ่ม 14">
          <a:hlinkClick xmlns:r="http://schemas.openxmlformats.org/officeDocument/2006/relationships" r:id="rId8" tooltip="กย"/>
        </xdr:cNvPr>
        <xdr:cNvGrpSpPr/>
      </xdr:nvGrpSpPr>
      <xdr:grpSpPr>
        <a:xfrm>
          <a:off x="258672" y="2707112"/>
          <a:ext cx="1112921" cy="451184"/>
          <a:chOff x="771525" y="1257319"/>
          <a:chExt cx="1800000" cy="540004"/>
        </a:xfrm>
      </xdr:grpSpPr>
      <xdr:pic>
        <xdr:nvPicPr>
          <xdr:cNvPr id="16" name="รูปภาพ 1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14</xdr:row>
      <xdr:rowOff>62164</xdr:rowOff>
    </xdr:from>
    <xdr:to>
      <xdr:col>0</xdr:col>
      <xdr:colOff>1363571</xdr:colOff>
      <xdr:row>16</xdr:row>
      <xdr:rowOff>92243</xdr:rowOff>
    </xdr:to>
    <xdr:grpSp>
      <xdr:nvGrpSpPr>
        <xdr:cNvPr id="18" name="กลุ่ม 17">
          <a:hlinkClick xmlns:r="http://schemas.openxmlformats.org/officeDocument/2006/relationships" r:id="rId9" tooltip="ตค"/>
        </xdr:cNvPr>
        <xdr:cNvGrpSpPr/>
      </xdr:nvGrpSpPr>
      <xdr:grpSpPr>
        <a:xfrm>
          <a:off x="250650" y="3240506"/>
          <a:ext cx="1112921" cy="451184"/>
          <a:chOff x="771525" y="1257300"/>
          <a:chExt cx="1800000" cy="540000"/>
        </a:xfrm>
      </xdr:grpSpPr>
      <xdr:pic>
        <xdr:nvPicPr>
          <xdr:cNvPr id="19" name="รูปภาพ 1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2010</xdr:rowOff>
    </xdr:from>
    <xdr:to>
      <xdr:col>0</xdr:col>
      <xdr:colOff>2596805</xdr:colOff>
      <xdr:row>4</xdr:row>
      <xdr:rowOff>72194</xdr:rowOff>
    </xdr:to>
    <xdr:grpSp>
      <xdr:nvGrpSpPr>
        <xdr:cNvPr id="21" name="กลุ่ม 20">
          <a:hlinkClick xmlns:r="http://schemas.openxmlformats.org/officeDocument/2006/relationships" r:id="rId10" tooltip="พย"/>
        </xdr:cNvPr>
        <xdr:cNvGrpSpPr/>
      </xdr:nvGrpSpPr>
      <xdr:grpSpPr>
        <a:xfrm>
          <a:off x="1483884" y="563484"/>
          <a:ext cx="1112921" cy="451184"/>
          <a:chOff x="771525" y="1257300"/>
          <a:chExt cx="1800000" cy="540000"/>
        </a:xfrm>
      </xdr:grpSpPr>
      <xdr:pic>
        <xdr:nvPicPr>
          <xdr:cNvPr id="22" name="รูปภาพ 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3" name="กล่องข้อความ 2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154412</xdr:rowOff>
    </xdr:from>
    <xdr:to>
      <xdr:col>0</xdr:col>
      <xdr:colOff>2588783</xdr:colOff>
      <xdr:row>6</xdr:row>
      <xdr:rowOff>164438</xdr:rowOff>
    </xdr:to>
    <xdr:grpSp>
      <xdr:nvGrpSpPr>
        <xdr:cNvPr id="24" name="กลุ่ม 23">
          <a:hlinkClick xmlns:r="http://schemas.openxmlformats.org/officeDocument/2006/relationships" r:id="rId11" tooltip="ธค"/>
        </xdr:cNvPr>
        <xdr:cNvGrpSpPr/>
      </xdr:nvGrpSpPr>
      <xdr:grpSpPr>
        <a:xfrm>
          <a:off x="1475862" y="1096886"/>
          <a:ext cx="1112921" cy="451184"/>
          <a:chOff x="771525" y="1257300"/>
          <a:chExt cx="1800000" cy="540000"/>
        </a:xfrm>
      </xdr:grpSpPr>
      <xdr:pic>
        <xdr:nvPicPr>
          <xdr:cNvPr id="25" name="รูปภาพ 2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7</xdr:row>
      <xdr:rowOff>42116</xdr:rowOff>
    </xdr:from>
    <xdr:to>
      <xdr:col>0</xdr:col>
      <xdr:colOff>2596805</xdr:colOff>
      <xdr:row>8</xdr:row>
      <xdr:rowOff>232616</xdr:rowOff>
    </xdr:to>
    <xdr:grpSp>
      <xdr:nvGrpSpPr>
        <xdr:cNvPr id="27" name="กลุ่ม 26">
          <a:hlinkClick xmlns:r="http://schemas.openxmlformats.org/officeDocument/2006/relationships" r:id="rId12" tooltip="มค"/>
        </xdr:cNvPr>
        <xdr:cNvGrpSpPr/>
      </xdr:nvGrpSpPr>
      <xdr:grpSpPr>
        <a:xfrm>
          <a:off x="1483884" y="1626274"/>
          <a:ext cx="1112921" cy="451184"/>
          <a:chOff x="771525" y="1257300"/>
          <a:chExt cx="1800000" cy="540000"/>
        </a:xfrm>
      </xdr:grpSpPr>
      <xdr:pic>
        <xdr:nvPicPr>
          <xdr:cNvPr id="28" name="รูปภาพ 2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9</xdr:row>
      <xdr:rowOff>34096</xdr:rowOff>
    </xdr:from>
    <xdr:to>
      <xdr:col>0</xdr:col>
      <xdr:colOff>2588783</xdr:colOff>
      <xdr:row>11</xdr:row>
      <xdr:rowOff>64175</xdr:rowOff>
    </xdr:to>
    <xdr:grpSp>
      <xdr:nvGrpSpPr>
        <xdr:cNvPr id="30" name="กลุ่ม 29">
          <a:hlinkClick xmlns:r="http://schemas.openxmlformats.org/officeDocument/2006/relationships" r:id="rId13" tooltip="กพ"/>
        </xdr:cNvPr>
        <xdr:cNvGrpSpPr/>
      </xdr:nvGrpSpPr>
      <xdr:grpSpPr>
        <a:xfrm>
          <a:off x="1475862" y="2159675"/>
          <a:ext cx="1112921" cy="451184"/>
          <a:chOff x="771525" y="1257300"/>
          <a:chExt cx="1800000" cy="540000"/>
        </a:xfrm>
      </xdr:grpSpPr>
      <xdr:pic>
        <xdr:nvPicPr>
          <xdr:cNvPr id="31" name="รูปภาพ 3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162438</xdr:rowOff>
    </xdr:from>
    <xdr:to>
      <xdr:col>0</xdr:col>
      <xdr:colOff>2596805</xdr:colOff>
      <xdr:row>13</xdr:row>
      <xdr:rowOff>192517</xdr:rowOff>
    </xdr:to>
    <xdr:grpSp>
      <xdr:nvGrpSpPr>
        <xdr:cNvPr id="33" name="กลุ่ม 32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709122"/>
          <a:ext cx="1112921" cy="451184"/>
          <a:chOff x="771525" y="1257319"/>
          <a:chExt cx="1800000" cy="540004"/>
        </a:xfrm>
      </xdr:grpSpPr>
      <xdr:pic>
        <xdr:nvPicPr>
          <xdr:cNvPr id="34" name="รูปภาพ 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14</xdr:row>
      <xdr:rowOff>64174</xdr:rowOff>
    </xdr:from>
    <xdr:to>
      <xdr:col>0</xdr:col>
      <xdr:colOff>2588783</xdr:colOff>
      <xdr:row>16</xdr:row>
      <xdr:rowOff>94253</xdr:rowOff>
    </xdr:to>
    <xdr:grpSp>
      <xdr:nvGrpSpPr>
        <xdr:cNvPr id="36" name="กลุ่ม 35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3242516"/>
          <a:ext cx="1112921" cy="451184"/>
          <a:chOff x="771525" y="1257300"/>
          <a:chExt cx="1800000" cy="540000"/>
        </a:xfrm>
      </xdr:grpSpPr>
      <xdr:pic>
        <xdr:nvPicPr>
          <xdr:cNvPr id="37" name="รูปภาพ 36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0</xdr:row>
      <xdr:rowOff>38100</xdr:rowOff>
    </xdr:from>
    <xdr:to>
      <xdr:col>4</xdr:col>
      <xdr:colOff>0</xdr:colOff>
      <xdr:row>0</xdr:row>
      <xdr:rowOff>714375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38100"/>
          <a:ext cx="676275" cy="676275"/>
        </a:xfrm>
        <a:prstGeom prst="rect">
          <a:avLst/>
        </a:prstGeom>
      </xdr:spPr>
    </xdr:pic>
    <xdr:clientData/>
  </xdr:twoCellAnchor>
  <xdr:twoCellAnchor>
    <xdr:from>
      <xdr:col>4</xdr:col>
      <xdr:colOff>66675</xdr:colOff>
      <xdr:row>0</xdr:row>
      <xdr:rowOff>171450</xdr:rowOff>
    </xdr:from>
    <xdr:to>
      <xdr:col>5</xdr:col>
      <xdr:colOff>585788</xdr:colOff>
      <xdr:row>0</xdr:row>
      <xdr:rowOff>619125</xdr:rowOff>
    </xdr:to>
    <xdr:grpSp>
      <xdr:nvGrpSpPr>
        <xdr:cNvPr id="3" name="กลุ่ม 2">
          <a:hlinkClick xmlns:r="http://schemas.openxmlformats.org/officeDocument/2006/relationships" r:id="rId3" tooltip="ภาคเรียนที่ 2"/>
        </xdr:cNvPr>
        <xdr:cNvGrpSpPr/>
      </xdr:nvGrpSpPr>
      <xdr:grpSpPr>
        <a:xfrm>
          <a:off x="1295400" y="171450"/>
          <a:ext cx="1119188" cy="447675"/>
          <a:chOff x="1295400" y="171450"/>
          <a:chExt cx="1119188" cy="447675"/>
        </a:xfrm>
      </xdr:grpSpPr>
      <xdr:pic>
        <xdr:nvPicPr>
          <xdr:cNvPr id="4" name="รูปภาพ 3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95400" y="171450"/>
            <a:ext cx="1119188" cy="447675"/>
          </a:xfrm>
          <a:prstGeom prst="rect">
            <a:avLst/>
          </a:prstGeom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1362075" y="219075"/>
            <a:ext cx="981075" cy="3143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6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ภาคเรียนที่ 2</a:t>
            </a:r>
          </a:p>
        </xdr:txBody>
      </xdr:sp>
    </xdr:grpSp>
    <xdr:clientData/>
  </xdr:twoCellAnchor>
  <xdr:twoCellAnchor>
    <xdr:from>
      <xdr:col>5</xdr:col>
      <xdr:colOff>657225</xdr:colOff>
      <xdr:row>0</xdr:row>
      <xdr:rowOff>171450</xdr:rowOff>
    </xdr:from>
    <xdr:to>
      <xdr:col>7</xdr:col>
      <xdr:colOff>438150</xdr:colOff>
      <xdr:row>0</xdr:row>
      <xdr:rowOff>619125</xdr:rowOff>
    </xdr:to>
    <xdr:grpSp>
      <xdr:nvGrpSpPr>
        <xdr:cNvPr id="6" name="กลุ่ม 5">
          <a:hlinkClick xmlns:r="http://schemas.openxmlformats.org/officeDocument/2006/relationships" r:id="rId5" tooltip="สรุปผลคะแนน"/>
        </xdr:cNvPr>
        <xdr:cNvGrpSpPr/>
      </xdr:nvGrpSpPr>
      <xdr:grpSpPr>
        <a:xfrm>
          <a:off x="2486025" y="171450"/>
          <a:ext cx="1123950" cy="447675"/>
          <a:chOff x="1295400" y="171450"/>
          <a:chExt cx="1123950" cy="447675"/>
        </a:xfrm>
      </xdr:grpSpPr>
      <xdr:pic>
        <xdr:nvPicPr>
          <xdr:cNvPr id="7" name="รูปภาพ 6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95400" y="171450"/>
            <a:ext cx="1119188" cy="447675"/>
          </a:xfrm>
          <a:prstGeom prst="rect">
            <a:avLst/>
          </a:prstGeom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1304925" y="219075"/>
            <a:ext cx="1114425" cy="3143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6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สรุปผลคะแนน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0</xdr:row>
      <xdr:rowOff>38100</xdr:rowOff>
    </xdr:from>
    <xdr:to>
      <xdr:col>4</xdr:col>
      <xdr:colOff>0</xdr:colOff>
      <xdr:row>0</xdr:row>
      <xdr:rowOff>714375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38100"/>
          <a:ext cx="676275" cy="676275"/>
        </a:xfrm>
        <a:prstGeom prst="rect">
          <a:avLst/>
        </a:prstGeom>
      </xdr:spPr>
    </xdr:pic>
    <xdr:clientData/>
  </xdr:twoCellAnchor>
  <xdr:twoCellAnchor>
    <xdr:from>
      <xdr:col>4</xdr:col>
      <xdr:colOff>66675</xdr:colOff>
      <xdr:row>0</xdr:row>
      <xdr:rowOff>171450</xdr:rowOff>
    </xdr:from>
    <xdr:to>
      <xdr:col>5</xdr:col>
      <xdr:colOff>585788</xdr:colOff>
      <xdr:row>0</xdr:row>
      <xdr:rowOff>619125</xdr:rowOff>
    </xdr:to>
    <xdr:grpSp>
      <xdr:nvGrpSpPr>
        <xdr:cNvPr id="3" name="กลุ่ม 2">
          <a:hlinkClick xmlns:r="http://schemas.openxmlformats.org/officeDocument/2006/relationships" r:id="rId3" tooltip="ภาคเรียนที่ 1"/>
        </xdr:cNvPr>
        <xdr:cNvGrpSpPr/>
      </xdr:nvGrpSpPr>
      <xdr:grpSpPr>
        <a:xfrm>
          <a:off x="1295400" y="171450"/>
          <a:ext cx="1119188" cy="447675"/>
          <a:chOff x="1295400" y="171450"/>
          <a:chExt cx="1119188" cy="447675"/>
        </a:xfrm>
      </xdr:grpSpPr>
      <xdr:pic>
        <xdr:nvPicPr>
          <xdr:cNvPr id="4" name="รูปภาพ 3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95400" y="171450"/>
            <a:ext cx="1119188" cy="447675"/>
          </a:xfrm>
          <a:prstGeom prst="rect">
            <a:avLst/>
          </a:prstGeom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1362075" y="219075"/>
            <a:ext cx="981075" cy="3143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6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ภาคเรียนที่ 1</a:t>
            </a:r>
          </a:p>
        </xdr:txBody>
      </xdr:sp>
    </xdr:grpSp>
    <xdr:clientData/>
  </xdr:twoCellAnchor>
  <xdr:twoCellAnchor>
    <xdr:from>
      <xdr:col>5</xdr:col>
      <xdr:colOff>647700</xdr:colOff>
      <xdr:row>0</xdr:row>
      <xdr:rowOff>171450</xdr:rowOff>
    </xdr:from>
    <xdr:to>
      <xdr:col>7</xdr:col>
      <xdr:colOff>428625</xdr:colOff>
      <xdr:row>0</xdr:row>
      <xdr:rowOff>619125</xdr:rowOff>
    </xdr:to>
    <xdr:grpSp>
      <xdr:nvGrpSpPr>
        <xdr:cNvPr id="6" name="กลุ่ม 5">
          <a:hlinkClick xmlns:r="http://schemas.openxmlformats.org/officeDocument/2006/relationships" r:id="rId5" tooltip="สรุปผลคะแนน"/>
        </xdr:cNvPr>
        <xdr:cNvGrpSpPr/>
      </xdr:nvGrpSpPr>
      <xdr:grpSpPr>
        <a:xfrm>
          <a:off x="2476500" y="171450"/>
          <a:ext cx="1123950" cy="447675"/>
          <a:chOff x="1295400" y="171450"/>
          <a:chExt cx="1123950" cy="447675"/>
        </a:xfrm>
      </xdr:grpSpPr>
      <xdr:pic>
        <xdr:nvPicPr>
          <xdr:cNvPr id="7" name="รูปภาพ 6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95400" y="171450"/>
            <a:ext cx="1119188" cy="447675"/>
          </a:xfrm>
          <a:prstGeom prst="rect">
            <a:avLst/>
          </a:prstGeom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1304925" y="219075"/>
            <a:ext cx="1114425" cy="3143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6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สรุปผลคะแนน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333375</xdr:colOff>
      <xdr:row>1</xdr:row>
      <xdr:rowOff>142875</xdr:rowOff>
    </xdr:from>
    <xdr:to>
      <xdr:col>16</xdr:col>
      <xdr:colOff>542925</xdr:colOff>
      <xdr:row>4</xdr:row>
      <xdr:rowOff>171450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675" y="409575"/>
          <a:ext cx="895350" cy="895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</xdr:row>
      <xdr:rowOff>19050</xdr:rowOff>
    </xdr:from>
    <xdr:to>
      <xdr:col>0</xdr:col>
      <xdr:colOff>1095375</xdr:colOff>
      <xdr:row>5</xdr:row>
      <xdr:rowOff>66675</xdr:rowOff>
    </xdr:to>
    <xdr:pic>
      <xdr:nvPicPr>
        <xdr:cNvPr id="4" name="รูปภาพ 3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38125"/>
          <a:ext cx="895350" cy="895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161925</xdr:colOff>
      <xdr:row>1</xdr:row>
      <xdr:rowOff>19050</xdr:rowOff>
    </xdr:from>
    <xdr:to>
      <xdr:col>40</xdr:col>
      <xdr:colOff>19050</xdr:colOff>
      <xdr:row>5</xdr:row>
      <xdr:rowOff>95250</xdr:rowOff>
    </xdr:to>
    <xdr:pic>
      <xdr:nvPicPr>
        <xdr:cNvPr id="3" name="รูปภาพ 2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6525" y="304800"/>
          <a:ext cx="895350" cy="895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142875</xdr:colOff>
      <xdr:row>0</xdr:row>
      <xdr:rowOff>247650</xdr:rowOff>
    </xdr:from>
    <xdr:to>
      <xdr:col>22</xdr:col>
      <xdr:colOff>0</xdr:colOff>
      <xdr:row>5</xdr:row>
      <xdr:rowOff>57150</xdr:rowOff>
    </xdr:to>
    <xdr:pic>
      <xdr:nvPicPr>
        <xdr:cNvPr id="3" name="รูปภาพ 2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7475" y="247650"/>
          <a:ext cx="895350" cy="895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561975</xdr:colOff>
      <xdr:row>3</xdr:row>
      <xdr:rowOff>228600</xdr:rowOff>
    </xdr:from>
    <xdr:to>
      <xdr:col>19</xdr:col>
      <xdr:colOff>85725</xdr:colOff>
      <xdr:row>7</xdr:row>
      <xdr:rowOff>57150</xdr:rowOff>
    </xdr:to>
    <xdr:pic>
      <xdr:nvPicPr>
        <xdr:cNvPr id="3" name="รูปภาพ 2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6100" y="1000125"/>
          <a:ext cx="895350" cy="895350"/>
        </a:xfrm>
        <a:prstGeom prst="rect">
          <a:avLst/>
        </a:prstGeom>
      </xdr:spPr>
    </xdr:pic>
    <xdr:clientData/>
  </xdr:twoCellAnchor>
  <xdr:twoCellAnchor>
    <xdr:from>
      <xdr:col>17</xdr:col>
      <xdr:colOff>285750</xdr:colOff>
      <xdr:row>1</xdr:row>
      <xdr:rowOff>0</xdr:rowOff>
    </xdr:from>
    <xdr:to>
      <xdr:col>19</xdr:col>
      <xdr:colOff>323849</xdr:colOff>
      <xdr:row>2</xdr:row>
      <xdr:rowOff>228601</xdr:rowOff>
    </xdr:to>
    <xdr:grpSp>
      <xdr:nvGrpSpPr>
        <xdr:cNvPr id="4" name="กลุ่ม 3">
          <a:hlinkClick xmlns:r="http://schemas.openxmlformats.org/officeDocument/2006/relationships" r:id="rId3" tooltip="ถัดไป"/>
        </xdr:cNvPr>
        <xdr:cNvGrpSpPr/>
      </xdr:nvGrpSpPr>
      <xdr:grpSpPr>
        <a:xfrm>
          <a:off x="10429875" y="285750"/>
          <a:ext cx="1409699" cy="466726"/>
          <a:chOff x="10420350" y="495300"/>
          <a:chExt cx="1409699" cy="428626"/>
        </a:xfrm>
      </xdr:grpSpPr>
      <xdr:pic>
        <xdr:nvPicPr>
          <xdr:cNvPr id="5" name="รูปภาพ 4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20350" y="495300"/>
            <a:ext cx="1409699" cy="428626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6" name="กล่องข้อความ 5"/>
          <xdr:cNvSpPr txBox="1"/>
        </xdr:nvSpPr>
        <xdr:spPr>
          <a:xfrm>
            <a:off x="10563224" y="542926"/>
            <a:ext cx="1114425" cy="3714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8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หน้าถัดไป</a:t>
            </a:r>
          </a:p>
        </xdr:txBody>
      </xdr:sp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219073</xdr:colOff>
      <xdr:row>17</xdr:row>
      <xdr:rowOff>9524</xdr:rowOff>
    </xdr:from>
    <xdr:to>
      <xdr:col>13</xdr:col>
      <xdr:colOff>409575</xdr:colOff>
      <xdr:row>33</xdr:row>
      <xdr:rowOff>95249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237236</xdr:colOff>
      <xdr:row>2</xdr:row>
      <xdr:rowOff>428625</xdr:rowOff>
    </xdr:from>
    <xdr:to>
      <xdr:col>9</xdr:col>
      <xdr:colOff>342899</xdr:colOff>
      <xdr:row>2</xdr:row>
      <xdr:rowOff>1276349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9836" y="1019175"/>
          <a:ext cx="610488" cy="847724"/>
        </a:xfrm>
        <a:prstGeom prst="rect">
          <a:avLst/>
        </a:prstGeom>
      </xdr:spPr>
    </xdr:pic>
    <xdr:clientData/>
  </xdr:twoCellAnchor>
  <xdr:twoCellAnchor editAs="oneCell">
    <xdr:from>
      <xdr:col>17</xdr:col>
      <xdr:colOff>657225</xdr:colOff>
      <xdr:row>2</xdr:row>
      <xdr:rowOff>714375</xdr:rowOff>
    </xdr:from>
    <xdr:to>
      <xdr:col>19</xdr:col>
      <xdr:colOff>180975</xdr:colOff>
      <xdr:row>3</xdr:row>
      <xdr:rowOff>266700</xdr:rowOff>
    </xdr:to>
    <xdr:pic>
      <xdr:nvPicPr>
        <xdr:cNvPr id="5" name="รูปภาพ 4">
          <a:hlinkClick xmlns:r="http://schemas.openxmlformats.org/officeDocument/2006/relationships" r:id="rId3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4200" y="1304925"/>
          <a:ext cx="895350" cy="895350"/>
        </a:xfrm>
        <a:prstGeom prst="rect">
          <a:avLst/>
        </a:prstGeom>
      </xdr:spPr>
    </xdr:pic>
    <xdr:clientData/>
  </xdr:twoCellAnchor>
  <xdr:twoCellAnchor>
    <xdr:from>
      <xdr:col>17</xdr:col>
      <xdr:colOff>381000</xdr:colOff>
      <xdr:row>2</xdr:row>
      <xdr:rowOff>0</xdr:rowOff>
    </xdr:from>
    <xdr:to>
      <xdr:col>19</xdr:col>
      <xdr:colOff>419099</xdr:colOff>
      <xdr:row>2</xdr:row>
      <xdr:rowOff>466726</xdr:rowOff>
    </xdr:to>
    <xdr:grpSp>
      <xdr:nvGrpSpPr>
        <xdr:cNvPr id="6" name="กลุ่ม 5">
          <a:hlinkClick xmlns:r="http://schemas.openxmlformats.org/officeDocument/2006/relationships" r:id="rId5" tooltip="ถัดไป"/>
        </xdr:cNvPr>
        <xdr:cNvGrpSpPr/>
      </xdr:nvGrpSpPr>
      <xdr:grpSpPr>
        <a:xfrm>
          <a:off x="10467975" y="590550"/>
          <a:ext cx="1409699" cy="466726"/>
          <a:chOff x="10420350" y="495300"/>
          <a:chExt cx="1409699" cy="428626"/>
        </a:xfrm>
      </xdr:grpSpPr>
      <xdr:pic>
        <xdr:nvPicPr>
          <xdr:cNvPr id="7" name="รูปภาพ 6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20350" y="495300"/>
            <a:ext cx="1409699" cy="428626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10563224" y="542926"/>
            <a:ext cx="1114425" cy="3714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8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หน้าถัดไป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142875</xdr:colOff>
      <xdr:row>0</xdr:row>
      <xdr:rowOff>219075</xdr:rowOff>
    </xdr:from>
    <xdr:to>
      <xdr:col>20</xdr:col>
      <xdr:colOff>352425</xdr:colOff>
      <xdr:row>3</xdr:row>
      <xdr:rowOff>314325</xdr:rowOff>
    </xdr:to>
    <xdr:pic>
      <xdr:nvPicPr>
        <xdr:cNvPr id="3" name="รูปภาพ 2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725" y="219075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9</xdr:col>
      <xdr:colOff>17913</xdr:colOff>
      <xdr:row>2</xdr:row>
      <xdr:rowOff>76200</xdr:rowOff>
    </xdr:from>
    <xdr:to>
      <xdr:col>10</xdr:col>
      <xdr:colOff>60313</xdr:colOff>
      <xdr:row>3</xdr:row>
      <xdr:rowOff>561974</xdr:rowOff>
    </xdr:to>
    <xdr:pic>
      <xdr:nvPicPr>
        <xdr:cNvPr id="6" name="รูปภาพ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7238" y="628650"/>
          <a:ext cx="528175" cy="73342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</xdr:row>
      <xdr:rowOff>19050</xdr:rowOff>
    </xdr:from>
    <xdr:to>
      <xdr:col>0</xdr:col>
      <xdr:colOff>1095375</xdr:colOff>
      <xdr:row>5</xdr:row>
      <xdr:rowOff>95250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38125"/>
          <a:ext cx="895350" cy="895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123825</xdr:colOff>
      <xdr:row>1</xdr:row>
      <xdr:rowOff>0</xdr:rowOff>
    </xdr:from>
    <xdr:to>
      <xdr:col>17</xdr:col>
      <xdr:colOff>295275</xdr:colOff>
      <xdr:row>5</xdr:row>
      <xdr:rowOff>104775</xdr:rowOff>
    </xdr:to>
    <xdr:pic>
      <xdr:nvPicPr>
        <xdr:cNvPr id="3" name="รูปภาพ 2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4675" y="314325"/>
          <a:ext cx="895350" cy="89535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257175</xdr:rowOff>
    </xdr:from>
    <xdr:to>
      <xdr:col>30</xdr:col>
      <xdr:colOff>66675</xdr:colOff>
      <xdr:row>5</xdr:row>
      <xdr:rowOff>38100</xdr:rowOff>
    </xdr:to>
    <xdr:pic>
      <xdr:nvPicPr>
        <xdr:cNvPr id="3" name="รูปภาพ 2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3725" y="257175"/>
          <a:ext cx="895350" cy="89535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885827</xdr:colOff>
      <xdr:row>12</xdr:row>
      <xdr:rowOff>142875</xdr:rowOff>
    </xdr:from>
    <xdr:to>
      <xdr:col>8</xdr:col>
      <xdr:colOff>247650</xdr:colOff>
      <xdr:row>20</xdr:row>
      <xdr:rowOff>171451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704851</xdr:colOff>
      <xdr:row>28</xdr:row>
      <xdr:rowOff>152400</xdr:rowOff>
    </xdr:from>
    <xdr:to>
      <xdr:col>8</xdr:col>
      <xdr:colOff>133350</xdr:colOff>
      <xdr:row>36</xdr:row>
      <xdr:rowOff>180975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304800</xdr:colOff>
      <xdr:row>1</xdr:row>
      <xdr:rowOff>180975</xdr:rowOff>
    </xdr:from>
    <xdr:to>
      <xdr:col>12</xdr:col>
      <xdr:colOff>514350</xdr:colOff>
      <xdr:row>2</xdr:row>
      <xdr:rowOff>828675</xdr:rowOff>
    </xdr:to>
    <xdr:pic>
      <xdr:nvPicPr>
        <xdr:cNvPr id="4" name="รูปภาพ 3">
          <a:hlinkClick xmlns:r="http://schemas.openxmlformats.org/officeDocument/2006/relationships" r:id="rId3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6400" y="428625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6</xdr:col>
      <xdr:colOff>333375</xdr:colOff>
      <xdr:row>2</xdr:row>
      <xdr:rowOff>104775</xdr:rowOff>
    </xdr:from>
    <xdr:to>
      <xdr:col>6</xdr:col>
      <xdr:colOff>882128</xdr:colOff>
      <xdr:row>2</xdr:row>
      <xdr:rowOff>866774</xdr:rowOff>
    </xdr:to>
    <xdr:pic>
      <xdr:nvPicPr>
        <xdr:cNvPr id="5" name="รูปภาพ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5525" y="600075"/>
          <a:ext cx="548753" cy="76199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180975</xdr:colOff>
      <xdr:row>1</xdr:row>
      <xdr:rowOff>57150</xdr:rowOff>
    </xdr:from>
    <xdr:to>
      <xdr:col>27</xdr:col>
      <xdr:colOff>390525</xdr:colOff>
      <xdr:row>4</xdr:row>
      <xdr:rowOff>152400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323850"/>
          <a:ext cx="895350" cy="895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31</xdr:col>
      <xdr:colOff>13275</xdr:colOff>
      <xdr:row>2</xdr:row>
      <xdr:rowOff>638175</xdr:rowOff>
    </xdr:to>
    <xdr:pic>
      <xdr:nvPicPr>
        <xdr:cNvPr id="11" name="รูปภาพ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2672000" cy="1019174"/>
        </a:xfrm>
        <a:prstGeom prst="rect">
          <a:avLst/>
        </a:prstGeom>
      </xdr:spPr>
    </xdr:pic>
    <xdr:clientData/>
  </xdr:twoCellAnchor>
  <xdr:twoCellAnchor editAs="oneCell">
    <xdr:from>
      <xdr:col>23</xdr:col>
      <xdr:colOff>398239</xdr:colOff>
      <xdr:row>1</xdr:row>
      <xdr:rowOff>9525</xdr:rowOff>
    </xdr:from>
    <xdr:to>
      <xdr:col>26</xdr:col>
      <xdr:colOff>336528</xdr:colOff>
      <xdr:row>2</xdr:row>
      <xdr:rowOff>466725</xdr:rowOff>
    </xdr:to>
    <xdr:pic>
      <xdr:nvPicPr>
        <xdr:cNvPr id="4" name="รูปภาพ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1789" y="200025"/>
          <a:ext cx="1290839" cy="647700"/>
        </a:xfrm>
        <a:prstGeom prst="rect">
          <a:avLst/>
        </a:prstGeom>
      </xdr:spPr>
    </xdr:pic>
    <xdr:clientData/>
  </xdr:twoCellAnchor>
  <xdr:twoCellAnchor editAs="oneCell">
    <xdr:from>
      <xdr:col>28</xdr:col>
      <xdr:colOff>161925</xdr:colOff>
      <xdr:row>0</xdr:row>
      <xdr:rowOff>152400</xdr:rowOff>
    </xdr:from>
    <xdr:to>
      <xdr:col>30</xdr:col>
      <xdr:colOff>9525</xdr:colOff>
      <xdr:row>2</xdr:row>
      <xdr:rowOff>476250</xdr:rowOff>
    </xdr:to>
    <xdr:pic>
      <xdr:nvPicPr>
        <xdr:cNvPr id="7" name="รูปภาพ 6">
          <a:hlinkClick xmlns:r="http://schemas.openxmlformats.org/officeDocument/2006/relationships" r:id="rId3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5275" y="152400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</xdr:row>
      <xdr:rowOff>66675</xdr:rowOff>
    </xdr:from>
    <xdr:to>
      <xdr:col>24</xdr:col>
      <xdr:colOff>66675</xdr:colOff>
      <xdr:row>2</xdr:row>
      <xdr:rowOff>451128</xdr:rowOff>
    </xdr:to>
    <xdr:pic>
      <xdr:nvPicPr>
        <xdr:cNvPr id="9" name="รูปภาพ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257175"/>
          <a:ext cx="8362950" cy="57495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</xdr:row>
      <xdr:rowOff>19051</xdr:rowOff>
    </xdr:from>
    <xdr:to>
      <xdr:col>15</xdr:col>
      <xdr:colOff>0</xdr:colOff>
      <xdr:row>17</xdr:row>
      <xdr:rowOff>1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3486151"/>
          <a:ext cx="5886450" cy="1314450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</xdr:colOff>
      <xdr:row>15</xdr:row>
      <xdr:rowOff>19050</xdr:rowOff>
    </xdr:from>
    <xdr:to>
      <xdr:col>30</xdr:col>
      <xdr:colOff>0</xdr:colOff>
      <xdr:row>17</xdr:row>
      <xdr:rowOff>0</xdr:rowOff>
    </xdr:to>
    <xdr:pic>
      <xdr:nvPicPr>
        <xdr:cNvPr id="3" name="รูปภาพ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275" y="4286250"/>
          <a:ext cx="6019800" cy="514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47625</xdr:rowOff>
    </xdr:from>
    <xdr:to>
      <xdr:col>1</xdr:col>
      <xdr:colOff>342900</xdr:colOff>
      <xdr:row>3</xdr:row>
      <xdr:rowOff>161925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47625"/>
          <a:ext cx="828675" cy="828675"/>
        </a:xfrm>
        <a:prstGeom prst="rect">
          <a:avLst/>
        </a:prstGeom>
      </xdr:spPr>
    </xdr:pic>
    <xdr:clientData/>
  </xdr:twoCellAnchor>
  <xdr:twoCellAnchor>
    <xdr:from>
      <xdr:col>5</xdr:col>
      <xdr:colOff>600075</xdr:colOff>
      <xdr:row>0</xdr:row>
      <xdr:rowOff>152400</xdr:rowOff>
    </xdr:from>
    <xdr:to>
      <xdr:col>7</xdr:col>
      <xdr:colOff>1000125</xdr:colOff>
      <xdr:row>3</xdr:row>
      <xdr:rowOff>123825</xdr:rowOff>
    </xdr:to>
    <xdr:grpSp>
      <xdr:nvGrpSpPr>
        <xdr:cNvPr id="3" name="กลุ่ม 2"/>
        <xdr:cNvGrpSpPr/>
      </xdr:nvGrpSpPr>
      <xdr:grpSpPr>
        <a:xfrm>
          <a:off x="5114925" y="152400"/>
          <a:ext cx="2419350" cy="685800"/>
          <a:chOff x="4048125" y="-533400"/>
          <a:chExt cx="2771776" cy="676275"/>
        </a:xfrm>
      </xdr:grpSpPr>
      <xdr:sp macro="" textlink="">
        <xdr:nvSpPr>
          <xdr:cNvPr id="4" name="สี่เหลี่ยมผืนผ้ามุมมน 3"/>
          <xdr:cNvSpPr/>
        </xdr:nvSpPr>
        <xdr:spPr>
          <a:xfrm>
            <a:off x="4048125" y="-533400"/>
            <a:ext cx="2771776" cy="676275"/>
          </a:xfrm>
          <a:prstGeom prst="roundRect">
            <a:avLst/>
          </a:prstGeom>
          <a:scene3d>
            <a:camera prst="orthographicFront"/>
            <a:lightRig rig="threePt" dir="t"/>
          </a:scene3d>
          <a:sp3d>
            <a:bevelT w="152400" h="50800" prst="softRound"/>
          </a:sp3d>
        </xdr:spPr>
        <xdr:style>
          <a:lnRef idx="1">
            <a:schemeClr val="accent1"/>
          </a:lnRef>
          <a:fillRef idx="2">
            <a:schemeClr val="accent1"/>
          </a:fillRef>
          <a:effectRef idx="1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5" name="กล่องข้อความ 4"/>
          <xdr:cNvSpPr txBox="1"/>
        </xdr:nvSpPr>
        <xdr:spPr>
          <a:xfrm>
            <a:off x="4212824" y="-448335"/>
            <a:ext cx="2476501" cy="5270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th-TH" sz="3000" b="1">
                <a:latin typeface="TH SarabunPSK" panose="020B0500040200020003" pitchFamily="34" charset="-34"/>
                <a:cs typeface="TH SarabunPSK" panose="020B0500040200020003" pitchFamily="34" charset="-34"/>
              </a:rPr>
              <a:t>ข้อมูลนักเรียน</a:t>
            </a:r>
          </a:p>
        </xdr:txBody>
      </xdr:sp>
    </xdr:grpSp>
    <xdr:clientData/>
  </xdr:twoCellAnchor>
  <xdr:twoCellAnchor>
    <xdr:from>
      <xdr:col>9</xdr:col>
      <xdr:colOff>114300</xdr:colOff>
      <xdr:row>0</xdr:row>
      <xdr:rowOff>76200</xdr:rowOff>
    </xdr:from>
    <xdr:to>
      <xdr:col>13</xdr:col>
      <xdr:colOff>571500</xdr:colOff>
      <xdr:row>3</xdr:row>
      <xdr:rowOff>142875</xdr:rowOff>
    </xdr:to>
    <xdr:sp macro="" textlink="">
      <xdr:nvSpPr>
        <xdr:cNvPr id="6" name="กล่องข้อความ 5"/>
        <xdr:cNvSpPr txBox="1"/>
      </xdr:nvSpPr>
      <xdr:spPr>
        <a:xfrm>
          <a:off x="8467725" y="76200"/>
          <a:ext cx="3676650" cy="781050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ข้อมูลนักเรียน กรณี คัดลอกข้อมูลจาก </a:t>
          </a:r>
          <a:r>
            <a:rPr lang="en-US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DMC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ให้จัดลำดับช่องให้ตรงกับจำนวนช่องในตาราง  การวางข้อมูล ให้วางแบบ วางค่า</a:t>
          </a:r>
        </a:p>
        <a:p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*** ห้ามลบแถวหรือคอลัมน์ อาจจะทำให้ข้อมูลผิดพลาด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575896</xdr:colOff>
      <xdr:row>4</xdr:row>
      <xdr:rowOff>84992</xdr:rowOff>
    </xdr:from>
    <xdr:to>
      <xdr:col>15</xdr:col>
      <xdr:colOff>47625</xdr:colOff>
      <xdr:row>7</xdr:row>
      <xdr:rowOff>192904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9071" y="1189892"/>
          <a:ext cx="843329" cy="850862"/>
        </a:xfrm>
        <a:prstGeom prst="rect">
          <a:avLst/>
        </a:prstGeom>
      </xdr:spPr>
    </xdr:pic>
    <xdr:clientData/>
  </xdr:twoCellAnchor>
  <xdr:twoCellAnchor>
    <xdr:from>
      <xdr:col>13</xdr:col>
      <xdr:colOff>257175</xdr:colOff>
      <xdr:row>1</xdr:row>
      <xdr:rowOff>190500</xdr:rowOff>
    </xdr:from>
    <xdr:to>
      <xdr:col>15</xdr:col>
      <xdr:colOff>295274</xdr:colOff>
      <xdr:row>3</xdr:row>
      <xdr:rowOff>104776</xdr:rowOff>
    </xdr:to>
    <xdr:grpSp>
      <xdr:nvGrpSpPr>
        <xdr:cNvPr id="3" name="กลุ่ม 2">
          <a:hlinkClick xmlns:r="http://schemas.openxmlformats.org/officeDocument/2006/relationships" r:id="rId3" tooltip="ข้อมูลนักเรียน"/>
        </xdr:cNvPr>
        <xdr:cNvGrpSpPr/>
      </xdr:nvGrpSpPr>
      <xdr:grpSpPr>
        <a:xfrm>
          <a:off x="10458450" y="495300"/>
          <a:ext cx="1409699" cy="466726"/>
          <a:chOff x="10420350" y="495300"/>
          <a:chExt cx="1409699" cy="428626"/>
        </a:xfrm>
      </xdr:grpSpPr>
      <xdr:pic>
        <xdr:nvPicPr>
          <xdr:cNvPr id="4" name="รูปภาพ 3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20350" y="495300"/>
            <a:ext cx="1409699" cy="428626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10563224" y="542926"/>
            <a:ext cx="1114425" cy="3714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8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หน้าถัดไป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309196</xdr:colOff>
      <xdr:row>1</xdr:row>
      <xdr:rowOff>123092</xdr:rowOff>
    </xdr:from>
    <xdr:to>
      <xdr:col>12</xdr:col>
      <xdr:colOff>19050</xdr:colOff>
      <xdr:row>5</xdr:row>
      <xdr:rowOff>59554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396" y="427892"/>
          <a:ext cx="843329" cy="85086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95250</xdr:colOff>
      <xdr:row>7</xdr:row>
      <xdr:rowOff>38099</xdr:rowOff>
    </xdr:from>
    <xdr:to>
      <xdr:col>11</xdr:col>
      <xdr:colOff>666750</xdr:colOff>
      <xdr:row>36</xdr:row>
      <xdr:rowOff>0</xdr:rowOff>
    </xdr:to>
    <xdr:sp macro="" textlink="">
      <xdr:nvSpPr>
        <xdr:cNvPr id="2" name="กล่องข้อความ 1"/>
        <xdr:cNvSpPr txBox="1"/>
      </xdr:nvSpPr>
      <xdr:spPr>
        <a:xfrm>
          <a:off x="3219450" y="2085974"/>
          <a:ext cx="5705475" cy="76676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18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    </a:t>
          </a:r>
          <a:r>
            <a:rPr lang="th-TH" sz="1800" b="1" baseline="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ส่วนนี้คุณครูสามารถแก้ไขคำอธิบายรายวิชาได้เลยนะคะ</a:t>
          </a:r>
        </a:p>
        <a:p>
          <a:pPr algn="l"/>
          <a:endParaRPr lang="th-TH" sz="1800" b="1" baseline="0">
            <a:solidFill>
              <a:srgbClr val="FF0000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8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8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ศึกษา ความหมายของข้อมูล แหล่งข้อมูล ลักษณะของข้อมูล การเก็บรักษาข้อมูล  ประโยชน์ของข้อมูล ความหมาย ส่วนประกอบ หน้าที่ และประโยชน์ของคอมพิวเตอร์ การควบคุมเมาส์ แป้นพิมพ์   การวางมือบนแป้นพิมพ์ ส่วนประกอบของโปรแกรม </a:t>
          </a:r>
          <a:r>
            <a:rPr lang="en-US" sz="18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WordPad</a:t>
          </a:r>
          <a:r>
            <a:rPr lang="th-TH" sz="18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โปรแกรม </a:t>
          </a:r>
          <a:r>
            <a:rPr lang="en-US" sz="18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Paint</a:t>
          </a:r>
          <a:r>
            <a:rPr lang="th-TH" sz="18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แถบเครื่องมือ การพิมพ์ข้อความ การกำหนดแบบอักษร ขนาดอักษร การจัดรูปแบบข้อความ สีข้อความ การกำหนดขนาดกระดาษ การบันทึกข้อมูล การเปิดแฟ้มข้อมูล และการพิมพ์เอกสาร</a:t>
          </a:r>
          <a:endParaRPr lang="en-US" sz="18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8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โดยการสืบค้น รวบรวมข้อมูลจากแหล่งข้อมูลใกล้ตัว และการอภิปรายเพื่อให้เกิดความรู้ ความเข้าใจ ตลอดจนสามารถอธิบายสิ่งที่เรียนรู้ สร้างสรรค์ผลงานจากสิ่งที่ได้เรียน สามารถนำไปใช้ให้เกิดประโยชน์ในชีวิตประจำวัน และเห็นคุณค่า ความสำคัญของชิ้นงานที่สร้างขึ้น</a:t>
          </a:r>
          <a:endParaRPr lang="en-US" sz="18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endParaRPr lang="th-TH" sz="1800" baseline="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16</xdr:col>
      <xdr:colOff>28575</xdr:colOff>
      <xdr:row>3</xdr:row>
      <xdr:rowOff>133350</xdr:rowOff>
    </xdr:from>
    <xdr:to>
      <xdr:col>17</xdr:col>
      <xdr:colOff>238125</xdr:colOff>
      <xdr:row>7</xdr:row>
      <xdr:rowOff>9525</xdr:rowOff>
    </xdr:to>
    <xdr:pic>
      <xdr:nvPicPr>
        <xdr:cNvPr id="5" name="รูปภาพ 4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6575" y="1162050"/>
          <a:ext cx="895350" cy="895350"/>
        </a:xfrm>
        <a:prstGeom prst="rect">
          <a:avLst/>
        </a:prstGeom>
      </xdr:spPr>
    </xdr:pic>
    <xdr:clientData/>
  </xdr:twoCellAnchor>
  <xdr:twoCellAnchor>
    <xdr:from>
      <xdr:col>15</xdr:col>
      <xdr:colOff>438150</xdr:colOff>
      <xdr:row>2</xdr:row>
      <xdr:rowOff>0</xdr:rowOff>
    </xdr:from>
    <xdr:to>
      <xdr:col>17</xdr:col>
      <xdr:colOff>476249</xdr:colOff>
      <xdr:row>2</xdr:row>
      <xdr:rowOff>466726</xdr:rowOff>
    </xdr:to>
    <xdr:grpSp>
      <xdr:nvGrpSpPr>
        <xdr:cNvPr id="6" name="กลุ่ม 5">
          <a:hlinkClick xmlns:r="http://schemas.openxmlformats.org/officeDocument/2006/relationships" r:id="rId3" tooltip="ถัดไป"/>
        </xdr:cNvPr>
        <xdr:cNvGrpSpPr/>
      </xdr:nvGrpSpPr>
      <xdr:grpSpPr>
        <a:xfrm>
          <a:off x="10420350" y="495300"/>
          <a:ext cx="1409699" cy="466726"/>
          <a:chOff x="10420350" y="495300"/>
          <a:chExt cx="1409699" cy="428626"/>
        </a:xfrm>
      </xdr:grpSpPr>
      <xdr:pic>
        <xdr:nvPicPr>
          <xdr:cNvPr id="7" name="รูปภาพ 6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20350" y="495300"/>
            <a:ext cx="1409699" cy="428626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10563224" y="542926"/>
            <a:ext cx="1114425" cy="3714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8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หน้าถัดไป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266700</xdr:colOff>
      <xdr:row>0</xdr:row>
      <xdr:rowOff>171450</xdr:rowOff>
    </xdr:from>
    <xdr:to>
      <xdr:col>20</xdr:col>
      <xdr:colOff>476250</xdr:colOff>
      <xdr:row>4</xdr:row>
      <xdr:rowOff>19050</xdr:rowOff>
    </xdr:to>
    <xdr:pic>
      <xdr:nvPicPr>
        <xdr:cNvPr id="3" name="รูปภาพ 2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0" y="171450"/>
          <a:ext cx="895350" cy="8953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&#3629;&#3609;&#3640;&#3610;&#3634;&#3621;&#3627;&#3609;&#3629;&#3591;&#3588;&#3634;&#3618;/&#3591;&#3634;&#3609;%202565/&#3611;&#3614;5-6/&#3605;&#3633;&#3623;&#3629;&#3618;&#3656;&#3634;&#3591;/01%20&#3605;&#3633;&#3623;&#3629;&#3618;&#3656;&#3634;&#3591;%20&#3611;&#3614;.5%20(&#3649;&#3618;&#3585;&#3623;&#3636;&#3594;&#3634;)%20&#3611;&#3619;&#3632;&#3606;&#3617;&#3624;&#3638;&#3585;&#3625;&#3634;-256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หน้าหลัก"/>
      <sheetName val="ข้อมูลนักเรียน"/>
      <sheetName val="ปก"/>
      <sheetName val="ประกาศผล"/>
      <sheetName val="เวลาเรียน1"/>
      <sheetName val="เวลาเรียน2"/>
      <sheetName val="สรุปเวลาเรียน"/>
      <sheetName val="คะแนน1"/>
      <sheetName val="คุณลักษณะ"/>
      <sheetName val="อ่านคิด"/>
      <sheetName val="สมรรถนะ"/>
      <sheetName val="แผนภูมิ"/>
      <sheetName val="ตัวชี้วัดผลการเรียนรู้"/>
      <sheetName val="ตัวชี้วัดผลการเรียนรู้ (2)"/>
      <sheetName val="ตัวชี้วัดคณลักษณะอ่านคิด"/>
      <sheetName val="คำอธิบายการกรอก"/>
    </sheetNames>
    <sheetDataSet>
      <sheetData sheetId="0">
        <row r="6">
          <cell r="AF6" t="str">
            <v>มกราคม</v>
          </cell>
        </row>
        <row r="7">
          <cell r="AF7" t="str">
            <v>กุมภาพันธ์</v>
          </cell>
        </row>
        <row r="8">
          <cell r="AF8" t="str">
            <v>มีนาคม</v>
          </cell>
        </row>
        <row r="9">
          <cell r="AF9" t="str">
            <v>เมษายน</v>
          </cell>
        </row>
        <row r="10">
          <cell r="AF10" t="str">
            <v>พฤษภาคม</v>
          </cell>
        </row>
        <row r="11">
          <cell r="AF11" t="str">
            <v>มิถุนายน</v>
          </cell>
        </row>
        <row r="12">
          <cell r="AF12" t="str">
            <v>กรกฎาคม</v>
          </cell>
        </row>
        <row r="13">
          <cell r="AF13" t="str">
            <v>สิงหาคม</v>
          </cell>
        </row>
        <row r="14">
          <cell r="AF14" t="str">
            <v>กันยายน</v>
          </cell>
        </row>
        <row r="15">
          <cell r="AF15" t="str">
            <v>ตุลาคม</v>
          </cell>
        </row>
        <row r="16">
          <cell r="AF16" t="str">
            <v>พฤศจิกายน</v>
          </cell>
        </row>
        <row r="17">
          <cell r="AF17" t="str">
            <v>ธันวาคม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"/>
  <sheetViews>
    <sheetView showGridLines="0" showRowColHeaders="0" tabSelected="1" zoomScaleNormal="100" workbookViewId="0">
      <selection activeCell="A2" sqref="A2"/>
    </sheetView>
  </sheetViews>
  <sheetFormatPr defaultRowHeight="14.25"/>
  <cols>
    <col min="1" max="16384" width="9" style="50"/>
  </cols>
  <sheetData/>
  <sheetProtection algorithmName="SHA-512" hashValue="DHKbtz4FTkbixJduHbZomVPV1qPdtwkU8b2lcdrewTmoz2NvZ1Dmzsu/R6mZO5fZodH8zT57GcLlKwbaUHOU6g==" saltValue="QrW9IAnY2ojyaifQyCJaNw==" spinCount="100000" sheet="1" objects="1" scenarios="1" selectLockedCells="1" selectUnlockedCells="1"/>
  <pageMargins left="0.70866141732283472" right="0.70866141732283472" top="0.74803149606299213" bottom="0.74803149606299213" header="0.31496062992125984" footer="0.31496062992125984"/>
  <pageSetup paperSize="9" orientation="landscape" horizontalDpi="4294967293" verticalDpi="0" r:id="rId1"/>
  <headerFooter scaleWithDoc="0"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3:E9"/>
  <sheetViews>
    <sheetView workbookViewId="0">
      <selection activeCell="G18" sqref="G18"/>
    </sheetView>
  </sheetViews>
  <sheetFormatPr defaultRowHeight="14.25"/>
  <sheetData>
    <row r="3" spans="1:5" ht="21">
      <c r="A3" s="2" t="s">
        <v>71</v>
      </c>
      <c r="B3" s="1" t="s">
        <v>74</v>
      </c>
      <c r="C3" s="2">
        <v>3</v>
      </c>
      <c r="D3" s="34" t="s">
        <v>71</v>
      </c>
      <c r="E3" s="2" t="s">
        <v>12</v>
      </c>
    </row>
    <row r="4" spans="1:5" ht="21">
      <c r="A4" s="3" t="s">
        <v>70</v>
      </c>
      <c r="B4" s="1" t="s">
        <v>75</v>
      </c>
      <c r="C4" s="2">
        <v>2</v>
      </c>
      <c r="E4" s="2" t="s">
        <v>13</v>
      </c>
    </row>
    <row r="5" spans="1:5" ht="21">
      <c r="A5" s="3" t="s">
        <v>72</v>
      </c>
      <c r="B5" s="1" t="s">
        <v>76</v>
      </c>
      <c r="C5" s="2">
        <v>1</v>
      </c>
    </row>
    <row r="6" spans="1:5" ht="21">
      <c r="A6" s="3" t="s">
        <v>73</v>
      </c>
      <c r="B6" s="1" t="s">
        <v>77</v>
      </c>
      <c r="C6" s="2">
        <v>0</v>
      </c>
    </row>
    <row r="7" spans="1:5" ht="21">
      <c r="B7" s="1" t="s">
        <v>78</v>
      </c>
    </row>
    <row r="8" spans="1:5" ht="21">
      <c r="B8" s="1" t="s">
        <v>223</v>
      </c>
    </row>
    <row r="9" spans="1:5" ht="21">
      <c r="B9" s="1" t="s">
        <v>224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46"/>
  <sheetViews>
    <sheetView showGridLines="0" showRowColHeaders="0" zoomScale="95" zoomScaleNormal="95" workbookViewId="0">
      <selection activeCell="G6" sqref="G6"/>
    </sheetView>
  </sheetViews>
  <sheetFormatPr defaultRowHeight="18.75"/>
  <cols>
    <col min="1" max="1" width="37.125" style="331" customWidth="1"/>
    <col min="2" max="2" width="4.625" style="331" customWidth="1"/>
    <col min="3" max="3" width="3.625" style="331" customWidth="1"/>
    <col min="4" max="4" width="3.125" style="350" customWidth="1"/>
    <col min="5" max="5" width="3.125" style="331" customWidth="1"/>
    <col min="6" max="36" width="2.25" style="331" customWidth="1"/>
    <col min="37" max="37" width="3.625" style="331" customWidth="1"/>
    <col min="38" max="41" width="3.25" style="331" customWidth="1"/>
    <col min="42" max="42" width="3.625" style="331" customWidth="1"/>
    <col min="43" max="43" width="4.625" style="331" customWidth="1"/>
    <col min="44" max="16384" width="9" style="331"/>
  </cols>
  <sheetData>
    <row r="1" spans="2:43">
      <c r="B1" s="329"/>
      <c r="C1" s="329"/>
      <c r="D1" s="330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  <c r="W1" s="329"/>
      <c r="X1" s="329"/>
      <c r="Y1" s="329"/>
      <c r="Z1" s="329"/>
      <c r="AA1" s="329"/>
      <c r="AB1" s="329"/>
      <c r="AC1" s="329"/>
      <c r="AD1" s="329"/>
      <c r="AE1" s="329"/>
      <c r="AF1" s="329"/>
      <c r="AG1" s="329"/>
      <c r="AH1" s="329"/>
      <c r="AI1" s="329"/>
      <c r="AJ1" s="329"/>
      <c r="AK1" s="329"/>
      <c r="AL1" s="329"/>
      <c r="AM1" s="329"/>
      <c r="AN1" s="329"/>
      <c r="AO1" s="329"/>
      <c r="AP1" s="329"/>
      <c r="AQ1" s="329"/>
    </row>
    <row r="2" spans="2:43" ht="21.95" customHeight="1">
      <c r="B2" s="329"/>
      <c r="C2" s="332"/>
      <c r="D2" s="333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  <c r="Y2" s="549"/>
      <c r="Z2" s="549"/>
      <c r="AA2" s="549"/>
      <c r="AB2" s="549"/>
      <c r="AC2" s="549"/>
      <c r="AD2" s="549"/>
      <c r="AE2" s="549"/>
      <c r="AF2" s="549"/>
      <c r="AG2" s="549"/>
      <c r="AH2" s="549"/>
      <c r="AI2" s="549"/>
      <c r="AJ2" s="549"/>
      <c r="AK2" s="549"/>
      <c r="AL2" s="332"/>
      <c r="AM2" s="332"/>
      <c r="AN2" s="332"/>
      <c r="AO2" s="332"/>
      <c r="AP2" s="332"/>
      <c r="AQ2" s="329"/>
    </row>
    <row r="3" spans="2:43" ht="21.95" customHeight="1">
      <c r="B3" s="329"/>
      <c r="C3" s="332"/>
      <c r="D3" s="550" t="s">
        <v>147</v>
      </c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0"/>
      <c r="W3" s="550"/>
      <c r="X3" s="550"/>
      <c r="Y3" s="550"/>
      <c r="Z3" s="550"/>
      <c r="AA3" s="550"/>
      <c r="AB3" s="550"/>
      <c r="AC3" s="550"/>
      <c r="AD3" s="550"/>
      <c r="AE3" s="550"/>
      <c r="AF3" s="550"/>
      <c r="AG3" s="550"/>
      <c r="AH3" s="550"/>
      <c r="AI3" s="550"/>
      <c r="AJ3" s="550"/>
      <c r="AK3" s="550"/>
      <c r="AL3" s="550"/>
      <c r="AM3" s="550"/>
      <c r="AN3" s="550"/>
      <c r="AO3" s="550"/>
      <c r="AP3" s="332"/>
      <c r="AQ3" s="329"/>
    </row>
    <row r="4" spans="2:43" ht="12.75" customHeight="1">
      <c r="B4" s="329"/>
      <c r="C4" s="332"/>
      <c r="D4" s="333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  <c r="Z4" s="334"/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2"/>
      <c r="AM4" s="332"/>
      <c r="AN4" s="332"/>
      <c r="AO4" s="332"/>
      <c r="AP4" s="332"/>
      <c r="AQ4" s="329"/>
    </row>
    <row r="5" spans="2:43">
      <c r="B5" s="329"/>
      <c r="C5" s="332"/>
      <c r="D5" s="551" t="s">
        <v>35</v>
      </c>
      <c r="E5" s="335"/>
      <c r="F5" s="553" t="s">
        <v>58</v>
      </c>
      <c r="G5" s="553"/>
      <c r="H5" s="553"/>
      <c r="I5" s="553"/>
      <c r="J5" s="554"/>
      <c r="K5" s="555">
        <v>1</v>
      </c>
      <c r="L5" s="555"/>
      <c r="M5" s="555"/>
      <c r="N5" s="556" t="s">
        <v>50</v>
      </c>
      <c r="O5" s="556"/>
      <c r="P5" s="556"/>
      <c r="Q5" s="556"/>
      <c r="R5" s="556"/>
      <c r="S5" s="555" t="s">
        <v>146</v>
      </c>
      <c r="T5" s="555"/>
      <c r="U5" s="555"/>
      <c r="V5" s="555"/>
      <c r="W5" s="555"/>
      <c r="X5" s="555"/>
      <c r="Y5" s="555"/>
      <c r="Z5" s="555"/>
      <c r="AA5" s="556" t="s">
        <v>51</v>
      </c>
      <c r="AB5" s="556"/>
      <c r="AC5" s="556"/>
      <c r="AD5" s="556"/>
      <c r="AE5" s="555">
        <v>2566</v>
      </c>
      <c r="AF5" s="555"/>
      <c r="AG5" s="555"/>
      <c r="AH5" s="555"/>
      <c r="AI5" s="336"/>
      <c r="AJ5" s="337"/>
      <c r="AK5" s="338"/>
      <c r="AL5" s="557" t="s">
        <v>59</v>
      </c>
      <c r="AM5" s="558"/>
      <c r="AN5" s="558"/>
      <c r="AO5" s="559"/>
      <c r="AP5" s="332"/>
      <c r="AQ5" s="329"/>
    </row>
    <row r="6" spans="2:43">
      <c r="B6" s="329"/>
      <c r="C6" s="332"/>
      <c r="D6" s="552"/>
      <c r="E6" s="339" t="s">
        <v>49</v>
      </c>
      <c r="F6" s="397">
        <v>1</v>
      </c>
      <c r="G6" s="397">
        <f>F6+1</f>
        <v>2</v>
      </c>
      <c r="H6" s="397">
        <f t="shared" ref="H6:AI6" si="0">G6+1</f>
        <v>3</v>
      </c>
      <c r="I6" s="397">
        <f t="shared" si="0"/>
        <v>4</v>
      </c>
      <c r="J6" s="397">
        <f t="shared" si="0"/>
        <v>5</v>
      </c>
      <c r="K6" s="397">
        <f t="shared" si="0"/>
        <v>6</v>
      </c>
      <c r="L6" s="397">
        <f t="shared" si="0"/>
        <v>7</v>
      </c>
      <c r="M6" s="397">
        <f t="shared" si="0"/>
        <v>8</v>
      </c>
      <c r="N6" s="397">
        <f t="shared" si="0"/>
        <v>9</v>
      </c>
      <c r="O6" s="397">
        <f t="shared" si="0"/>
        <v>10</v>
      </c>
      <c r="P6" s="397">
        <f t="shared" si="0"/>
        <v>11</v>
      </c>
      <c r="Q6" s="397">
        <f t="shared" si="0"/>
        <v>12</v>
      </c>
      <c r="R6" s="397">
        <f t="shared" si="0"/>
        <v>13</v>
      </c>
      <c r="S6" s="397">
        <f t="shared" si="0"/>
        <v>14</v>
      </c>
      <c r="T6" s="397">
        <f t="shared" si="0"/>
        <v>15</v>
      </c>
      <c r="U6" s="397">
        <f t="shared" si="0"/>
        <v>16</v>
      </c>
      <c r="V6" s="397">
        <f t="shared" si="0"/>
        <v>17</v>
      </c>
      <c r="W6" s="397">
        <f t="shared" si="0"/>
        <v>18</v>
      </c>
      <c r="X6" s="397">
        <f t="shared" si="0"/>
        <v>19</v>
      </c>
      <c r="Y6" s="397">
        <f t="shared" si="0"/>
        <v>20</v>
      </c>
      <c r="Z6" s="397">
        <f t="shared" si="0"/>
        <v>21</v>
      </c>
      <c r="AA6" s="397">
        <f t="shared" si="0"/>
        <v>22</v>
      </c>
      <c r="AB6" s="397">
        <f t="shared" si="0"/>
        <v>23</v>
      </c>
      <c r="AC6" s="397">
        <f t="shared" si="0"/>
        <v>24</v>
      </c>
      <c r="AD6" s="397">
        <f t="shared" si="0"/>
        <v>25</v>
      </c>
      <c r="AE6" s="397">
        <f t="shared" si="0"/>
        <v>26</v>
      </c>
      <c r="AF6" s="397">
        <f t="shared" si="0"/>
        <v>27</v>
      </c>
      <c r="AG6" s="397">
        <f t="shared" si="0"/>
        <v>28</v>
      </c>
      <c r="AH6" s="397">
        <f t="shared" si="0"/>
        <v>29</v>
      </c>
      <c r="AI6" s="397">
        <f t="shared" si="0"/>
        <v>30</v>
      </c>
      <c r="AJ6" s="397">
        <f>AI6+1</f>
        <v>31</v>
      </c>
      <c r="AK6" s="340" t="s">
        <v>16</v>
      </c>
      <c r="AL6" s="560" t="str">
        <f>IF(S5="","",S5)</f>
        <v>พฤษภาคม</v>
      </c>
      <c r="AM6" s="561"/>
      <c r="AN6" s="561"/>
      <c r="AO6" s="562"/>
      <c r="AP6" s="332"/>
      <c r="AQ6" s="329"/>
    </row>
    <row r="7" spans="2:43">
      <c r="B7" s="329"/>
      <c r="C7" s="332"/>
      <c r="D7" s="552"/>
      <c r="E7" s="341" t="s">
        <v>60</v>
      </c>
      <c r="F7" s="342"/>
      <c r="G7" s="342"/>
      <c r="H7" s="342"/>
      <c r="I7" s="342"/>
      <c r="J7" s="342"/>
      <c r="K7" s="342"/>
      <c r="L7" s="342"/>
      <c r="M7" s="342"/>
      <c r="N7" s="342"/>
      <c r="O7" s="342"/>
      <c r="P7" s="342"/>
      <c r="Q7" s="342"/>
      <c r="R7" s="342"/>
      <c r="S7" s="342"/>
      <c r="T7" s="342"/>
      <c r="U7" s="342"/>
      <c r="V7" s="342" t="s">
        <v>75</v>
      </c>
      <c r="W7" s="342" t="s">
        <v>76</v>
      </c>
      <c r="X7" s="342" t="s">
        <v>77</v>
      </c>
      <c r="Y7" s="342" t="s">
        <v>78</v>
      </c>
      <c r="Z7" s="342" t="s">
        <v>223</v>
      </c>
      <c r="AA7" s="342" t="s">
        <v>224</v>
      </c>
      <c r="AB7" s="342" t="s">
        <v>74</v>
      </c>
      <c r="AC7" s="342" t="s">
        <v>75</v>
      </c>
      <c r="AD7" s="342" t="s">
        <v>76</v>
      </c>
      <c r="AE7" s="342" t="s">
        <v>77</v>
      </c>
      <c r="AF7" s="342" t="s">
        <v>78</v>
      </c>
      <c r="AG7" s="342" t="s">
        <v>223</v>
      </c>
      <c r="AH7" s="342" t="s">
        <v>224</v>
      </c>
      <c r="AI7" s="342" t="s">
        <v>74</v>
      </c>
      <c r="AJ7" s="342" t="s">
        <v>75</v>
      </c>
      <c r="AK7" s="343" t="s">
        <v>221</v>
      </c>
      <c r="AL7" s="563"/>
      <c r="AM7" s="564"/>
      <c r="AN7" s="564"/>
      <c r="AO7" s="565"/>
      <c r="AP7" s="332"/>
      <c r="AQ7" s="329"/>
    </row>
    <row r="8" spans="2:43" ht="15.75" customHeight="1">
      <c r="B8" s="329"/>
      <c r="C8" s="332"/>
      <c r="D8" s="344"/>
      <c r="E8" s="345"/>
      <c r="F8" s="342"/>
      <c r="G8" s="342"/>
      <c r="H8" s="342"/>
      <c r="I8" s="342"/>
      <c r="J8" s="342"/>
      <c r="K8" s="342"/>
      <c r="L8" s="342"/>
      <c r="M8" s="342"/>
      <c r="N8" s="342"/>
      <c r="O8" s="342"/>
      <c r="P8" s="342"/>
      <c r="Q8" s="342"/>
      <c r="R8" s="342"/>
      <c r="S8" s="342"/>
      <c r="T8" s="342"/>
      <c r="U8" s="342"/>
      <c r="V8" s="342" t="s">
        <v>71</v>
      </c>
      <c r="W8" s="342" t="s">
        <v>71</v>
      </c>
      <c r="X8" s="342" t="s">
        <v>71</v>
      </c>
      <c r="Y8" s="342" t="s">
        <v>71</v>
      </c>
      <c r="Z8" s="342"/>
      <c r="AA8" s="342"/>
      <c r="AB8" s="342" t="s">
        <v>71</v>
      </c>
      <c r="AC8" s="342" t="s">
        <v>71</v>
      </c>
      <c r="AD8" s="342" t="s">
        <v>71</v>
      </c>
      <c r="AE8" s="342" t="s">
        <v>71</v>
      </c>
      <c r="AF8" s="342" t="s">
        <v>71</v>
      </c>
      <c r="AG8" s="342"/>
      <c r="AH8" s="342"/>
      <c r="AI8" s="342" t="s">
        <v>71</v>
      </c>
      <c r="AJ8" s="342" t="s">
        <v>71</v>
      </c>
      <c r="AK8" s="338">
        <f>COUNTA(F8:AJ8)</f>
        <v>11</v>
      </c>
      <c r="AL8" s="346" t="s">
        <v>61</v>
      </c>
      <c r="AM8" s="346" t="s">
        <v>62</v>
      </c>
      <c r="AN8" s="346" t="s">
        <v>63</v>
      </c>
      <c r="AO8" s="346" t="s">
        <v>64</v>
      </c>
      <c r="AP8" s="332"/>
      <c r="AQ8" s="329"/>
    </row>
    <row r="9" spans="2:43">
      <c r="B9" s="329"/>
      <c r="C9" s="332"/>
      <c r="D9" s="347" t="str">
        <f>IF(ข้อมูลนร.2!D7="","",ข้อมูลนร.2!D7)</f>
        <v>1</v>
      </c>
      <c r="E9" s="539"/>
      <c r="F9" s="342"/>
      <c r="G9" s="342"/>
      <c r="H9" s="342"/>
      <c r="I9" s="342"/>
      <c r="J9" s="342"/>
      <c r="K9" s="342"/>
      <c r="L9" s="342"/>
      <c r="M9" s="342"/>
      <c r="N9" s="342"/>
      <c r="O9" s="342"/>
      <c r="P9" s="342"/>
      <c r="Q9" s="342"/>
      <c r="R9" s="342"/>
      <c r="S9" s="342"/>
      <c r="T9" s="342"/>
      <c r="U9" s="342"/>
      <c r="V9" s="342" t="s">
        <v>71</v>
      </c>
      <c r="W9" s="342" t="s">
        <v>72</v>
      </c>
      <c r="X9" s="342" t="s">
        <v>71</v>
      </c>
      <c r="Y9" s="342" t="s">
        <v>71</v>
      </c>
      <c r="Z9" s="342"/>
      <c r="AA9" s="342"/>
      <c r="AB9" s="342" t="s">
        <v>71</v>
      </c>
      <c r="AC9" s="342" t="s">
        <v>71</v>
      </c>
      <c r="AD9" s="342" t="s">
        <v>71</v>
      </c>
      <c r="AE9" s="342" t="s">
        <v>70</v>
      </c>
      <c r="AF9" s="342" t="s">
        <v>71</v>
      </c>
      <c r="AG9" s="342"/>
      <c r="AH9" s="342"/>
      <c r="AI9" s="342" t="s">
        <v>71</v>
      </c>
      <c r="AJ9" s="342" t="s">
        <v>71</v>
      </c>
      <c r="AK9" s="348">
        <f>IF(D9="","",COUNTIF(F9:AJ9,"/"))</f>
        <v>9</v>
      </c>
      <c r="AL9" s="349">
        <f>IF(D9="","",COUNTIF(F9:AJ9,"/"))</f>
        <v>9</v>
      </c>
      <c r="AM9" s="349">
        <f>IF(D9="","",COUNTIF(F9:AJ9,"ป"))</f>
        <v>1</v>
      </c>
      <c r="AN9" s="349">
        <f>IF(D9="","",COUNTIF(F9:AJ9,"ล"))</f>
        <v>1</v>
      </c>
      <c r="AO9" s="349">
        <f>IF(D9="","",COUNTIF(F9:AJ9,"ข"))</f>
        <v>0</v>
      </c>
      <c r="AP9" s="332"/>
      <c r="AQ9" s="329"/>
    </row>
    <row r="10" spans="2:43">
      <c r="B10" s="329"/>
      <c r="C10" s="332"/>
      <c r="D10" s="347" t="str">
        <f>IF(ข้อมูลนร.2!D8="","",ข้อมูลนร.2!D8)</f>
        <v>2</v>
      </c>
      <c r="E10" s="540"/>
      <c r="F10" s="342"/>
      <c r="G10" s="342"/>
      <c r="H10" s="342"/>
      <c r="I10" s="342"/>
      <c r="J10" s="342"/>
      <c r="K10" s="342"/>
      <c r="L10" s="342"/>
      <c r="M10" s="342"/>
      <c r="N10" s="342"/>
      <c r="O10" s="342"/>
      <c r="P10" s="342"/>
      <c r="Q10" s="342"/>
      <c r="R10" s="342"/>
      <c r="S10" s="342"/>
      <c r="T10" s="342"/>
      <c r="U10" s="342"/>
      <c r="V10" s="342" t="s">
        <v>71</v>
      </c>
      <c r="W10" s="342" t="s">
        <v>72</v>
      </c>
      <c r="X10" s="342" t="s">
        <v>71</v>
      </c>
      <c r="Y10" s="342" t="s">
        <v>71</v>
      </c>
      <c r="Z10" s="342"/>
      <c r="AA10" s="342"/>
      <c r="AB10" s="342" t="s">
        <v>71</v>
      </c>
      <c r="AC10" s="342" t="s">
        <v>71</v>
      </c>
      <c r="AD10" s="342" t="s">
        <v>71</v>
      </c>
      <c r="AE10" s="342" t="s">
        <v>70</v>
      </c>
      <c r="AF10" s="342" t="s">
        <v>71</v>
      </c>
      <c r="AG10" s="342"/>
      <c r="AH10" s="342"/>
      <c r="AI10" s="342" t="s">
        <v>71</v>
      </c>
      <c r="AJ10" s="342" t="s">
        <v>71</v>
      </c>
      <c r="AK10" s="348">
        <f t="shared" ref="AK10:AK43" si="1">IF(D10="","",COUNTIF(F10:AJ10,"/"))</f>
        <v>9</v>
      </c>
      <c r="AL10" s="349">
        <f t="shared" ref="AL10:AL43" si="2">IF(D10="","",COUNTIF(F10:AJ10,"/"))</f>
        <v>9</v>
      </c>
      <c r="AM10" s="349">
        <f t="shared" ref="AM10:AM43" si="3">IF(D10="","",COUNTIF(F10:AJ10,"ป"))</f>
        <v>1</v>
      </c>
      <c r="AN10" s="349">
        <f t="shared" ref="AN10:AN43" si="4">IF(D10="","",COUNTIF(F10:AJ10,"ล"))</f>
        <v>1</v>
      </c>
      <c r="AO10" s="349">
        <f t="shared" ref="AO10:AO43" si="5">IF(D10="","",COUNTIF(F10:AJ10,"ข"))</f>
        <v>0</v>
      </c>
      <c r="AP10" s="332"/>
      <c r="AQ10" s="329"/>
    </row>
    <row r="11" spans="2:43">
      <c r="B11" s="329"/>
      <c r="C11" s="332"/>
      <c r="D11" s="347" t="str">
        <f>IF(ข้อมูลนร.2!D9="","",ข้อมูลนร.2!D9)</f>
        <v>3</v>
      </c>
      <c r="E11" s="540"/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 t="s">
        <v>71</v>
      </c>
      <c r="W11" s="342" t="s">
        <v>72</v>
      </c>
      <c r="X11" s="342" t="s">
        <v>71</v>
      </c>
      <c r="Y11" s="342" t="s">
        <v>71</v>
      </c>
      <c r="Z11" s="342"/>
      <c r="AA11" s="342"/>
      <c r="AB11" s="342" t="s">
        <v>71</v>
      </c>
      <c r="AC11" s="342" t="s">
        <v>71</v>
      </c>
      <c r="AD11" s="342" t="s">
        <v>71</v>
      </c>
      <c r="AE11" s="342" t="s">
        <v>70</v>
      </c>
      <c r="AF11" s="342" t="s">
        <v>71</v>
      </c>
      <c r="AG11" s="342"/>
      <c r="AH11" s="342"/>
      <c r="AI11" s="342" t="s">
        <v>71</v>
      </c>
      <c r="AJ11" s="342" t="s">
        <v>71</v>
      </c>
      <c r="AK11" s="348">
        <f t="shared" si="1"/>
        <v>9</v>
      </c>
      <c r="AL11" s="349">
        <f t="shared" si="2"/>
        <v>9</v>
      </c>
      <c r="AM11" s="349">
        <f t="shared" si="3"/>
        <v>1</v>
      </c>
      <c r="AN11" s="349">
        <f t="shared" si="4"/>
        <v>1</v>
      </c>
      <c r="AO11" s="349">
        <f t="shared" si="5"/>
        <v>0</v>
      </c>
      <c r="AP11" s="332"/>
      <c r="AQ11" s="329"/>
    </row>
    <row r="12" spans="2:43">
      <c r="B12" s="329"/>
      <c r="C12" s="332"/>
      <c r="D12" s="347" t="str">
        <f>IF(ข้อมูลนร.2!D10="","",ข้อมูลนร.2!D10)</f>
        <v>4</v>
      </c>
      <c r="E12" s="540"/>
      <c r="F12" s="342"/>
      <c r="G12" s="342"/>
      <c r="H12" s="342"/>
      <c r="I12" s="342"/>
      <c r="J12" s="342"/>
      <c r="K12" s="342"/>
      <c r="L12" s="342"/>
      <c r="M12" s="342"/>
      <c r="N12" s="342"/>
      <c r="O12" s="342"/>
      <c r="P12" s="342"/>
      <c r="Q12" s="342"/>
      <c r="R12" s="342"/>
      <c r="S12" s="342"/>
      <c r="T12" s="342"/>
      <c r="U12" s="342"/>
      <c r="V12" s="342"/>
      <c r="W12" s="342"/>
      <c r="X12" s="342"/>
      <c r="Y12" s="342"/>
      <c r="Z12" s="342"/>
      <c r="AA12" s="342"/>
      <c r="AB12" s="342"/>
      <c r="AC12" s="342"/>
      <c r="AD12" s="342"/>
      <c r="AE12" s="342"/>
      <c r="AF12" s="342"/>
      <c r="AG12" s="342"/>
      <c r="AH12" s="342"/>
      <c r="AI12" s="342"/>
      <c r="AJ12" s="342"/>
      <c r="AK12" s="348">
        <f t="shared" si="1"/>
        <v>0</v>
      </c>
      <c r="AL12" s="349">
        <f t="shared" si="2"/>
        <v>0</v>
      </c>
      <c r="AM12" s="349">
        <f t="shared" si="3"/>
        <v>0</v>
      </c>
      <c r="AN12" s="349">
        <f t="shared" si="4"/>
        <v>0</v>
      </c>
      <c r="AO12" s="349">
        <f t="shared" si="5"/>
        <v>0</v>
      </c>
      <c r="AP12" s="332"/>
      <c r="AQ12" s="329"/>
    </row>
    <row r="13" spans="2:43">
      <c r="B13" s="329"/>
      <c r="C13" s="332"/>
      <c r="D13" s="347" t="str">
        <f>IF(ข้อมูลนร.2!D11="","",ข้อมูลนร.2!D11)</f>
        <v/>
      </c>
      <c r="E13" s="540"/>
      <c r="F13" s="342"/>
      <c r="G13" s="342"/>
      <c r="H13" s="342"/>
      <c r="I13" s="342"/>
      <c r="J13" s="342"/>
      <c r="K13" s="342"/>
      <c r="L13" s="342"/>
      <c r="M13" s="342"/>
      <c r="N13" s="342"/>
      <c r="O13" s="342"/>
      <c r="P13" s="342"/>
      <c r="Q13" s="342"/>
      <c r="R13" s="342"/>
      <c r="S13" s="342"/>
      <c r="T13" s="342"/>
      <c r="U13" s="342"/>
      <c r="V13" s="342"/>
      <c r="W13" s="342"/>
      <c r="X13" s="342"/>
      <c r="Y13" s="342"/>
      <c r="Z13" s="342"/>
      <c r="AA13" s="342"/>
      <c r="AB13" s="342"/>
      <c r="AC13" s="342"/>
      <c r="AD13" s="342"/>
      <c r="AE13" s="342"/>
      <c r="AF13" s="342"/>
      <c r="AG13" s="342"/>
      <c r="AH13" s="342"/>
      <c r="AI13" s="342"/>
      <c r="AJ13" s="342"/>
      <c r="AK13" s="348" t="str">
        <f t="shared" si="1"/>
        <v/>
      </c>
      <c r="AL13" s="349" t="str">
        <f t="shared" si="2"/>
        <v/>
      </c>
      <c r="AM13" s="349" t="str">
        <f t="shared" si="3"/>
        <v/>
      </c>
      <c r="AN13" s="349" t="str">
        <f t="shared" si="4"/>
        <v/>
      </c>
      <c r="AO13" s="349" t="str">
        <f t="shared" si="5"/>
        <v/>
      </c>
      <c r="AP13" s="332"/>
      <c r="AQ13" s="329"/>
    </row>
    <row r="14" spans="2:43">
      <c r="B14" s="329"/>
      <c r="C14" s="332"/>
      <c r="D14" s="347" t="str">
        <f>IF(ข้อมูลนร.2!D12="","",ข้อมูลนร.2!D12)</f>
        <v/>
      </c>
      <c r="E14" s="540"/>
      <c r="F14" s="342"/>
      <c r="G14" s="342"/>
      <c r="H14" s="342"/>
      <c r="I14" s="342"/>
      <c r="J14" s="342"/>
      <c r="K14" s="342"/>
      <c r="L14" s="342"/>
      <c r="M14" s="342"/>
      <c r="N14" s="342"/>
      <c r="O14" s="342"/>
      <c r="P14" s="342"/>
      <c r="Q14" s="342"/>
      <c r="R14" s="342"/>
      <c r="S14" s="342"/>
      <c r="T14" s="342"/>
      <c r="U14" s="342"/>
      <c r="V14" s="342"/>
      <c r="W14" s="342"/>
      <c r="X14" s="342"/>
      <c r="Y14" s="342"/>
      <c r="Z14" s="342"/>
      <c r="AA14" s="342"/>
      <c r="AB14" s="342"/>
      <c r="AC14" s="342"/>
      <c r="AD14" s="342"/>
      <c r="AE14" s="342"/>
      <c r="AF14" s="342"/>
      <c r="AG14" s="342"/>
      <c r="AH14" s="342"/>
      <c r="AI14" s="342"/>
      <c r="AJ14" s="342"/>
      <c r="AK14" s="348" t="str">
        <f t="shared" si="1"/>
        <v/>
      </c>
      <c r="AL14" s="349" t="str">
        <f t="shared" si="2"/>
        <v/>
      </c>
      <c r="AM14" s="349" t="str">
        <f t="shared" si="3"/>
        <v/>
      </c>
      <c r="AN14" s="349" t="str">
        <f t="shared" si="4"/>
        <v/>
      </c>
      <c r="AO14" s="349" t="str">
        <f t="shared" si="5"/>
        <v/>
      </c>
      <c r="AP14" s="332"/>
      <c r="AQ14" s="329"/>
    </row>
    <row r="15" spans="2:43">
      <c r="B15" s="329"/>
      <c r="C15" s="332"/>
      <c r="D15" s="347" t="str">
        <f>IF(ข้อมูลนร.2!D13="","",ข้อมูลนร.2!D13)</f>
        <v/>
      </c>
      <c r="E15" s="540"/>
      <c r="F15" s="342"/>
      <c r="G15" s="342"/>
      <c r="H15" s="342"/>
      <c r="I15" s="342"/>
      <c r="J15" s="342"/>
      <c r="K15" s="342"/>
      <c r="L15" s="342"/>
      <c r="M15" s="342"/>
      <c r="N15" s="342"/>
      <c r="O15" s="342"/>
      <c r="P15" s="342"/>
      <c r="Q15" s="342"/>
      <c r="R15" s="342"/>
      <c r="S15" s="342"/>
      <c r="T15" s="342"/>
      <c r="U15" s="342"/>
      <c r="V15" s="342"/>
      <c r="W15" s="342"/>
      <c r="X15" s="342"/>
      <c r="Y15" s="342"/>
      <c r="Z15" s="342"/>
      <c r="AA15" s="342"/>
      <c r="AB15" s="342"/>
      <c r="AC15" s="342"/>
      <c r="AD15" s="342"/>
      <c r="AE15" s="342"/>
      <c r="AF15" s="342"/>
      <c r="AG15" s="342"/>
      <c r="AH15" s="342"/>
      <c r="AI15" s="342"/>
      <c r="AJ15" s="342"/>
      <c r="AK15" s="348" t="str">
        <f t="shared" si="1"/>
        <v/>
      </c>
      <c r="AL15" s="349" t="str">
        <f t="shared" si="2"/>
        <v/>
      </c>
      <c r="AM15" s="349" t="str">
        <f t="shared" si="3"/>
        <v/>
      </c>
      <c r="AN15" s="349" t="str">
        <f t="shared" si="4"/>
        <v/>
      </c>
      <c r="AO15" s="349" t="str">
        <f t="shared" si="5"/>
        <v/>
      </c>
      <c r="AP15" s="332"/>
      <c r="AQ15" s="329"/>
    </row>
    <row r="16" spans="2:43">
      <c r="B16" s="329"/>
      <c r="C16" s="332"/>
      <c r="D16" s="347" t="str">
        <f>IF(ข้อมูลนร.2!D14="","",ข้อมูลนร.2!D14)</f>
        <v/>
      </c>
      <c r="E16" s="540"/>
      <c r="F16" s="342"/>
      <c r="G16" s="342"/>
      <c r="H16" s="342"/>
      <c r="I16" s="342"/>
      <c r="J16" s="342"/>
      <c r="K16" s="342"/>
      <c r="L16" s="342"/>
      <c r="M16" s="342"/>
      <c r="N16" s="342"/>
      <c r="O16" s="342"/>
      <c r="P16" s="342"/>
      <c r="Q16" s="342"/>
      <c r="R16" s="342"/>
      <c r="S16" s="342"/>
      <c r="T16" s="342"/>
      <c r="U16" s="342"/>
      <c r="V16" s="342"/>
      <c r="W16" s="342"/>
      <c r="X16" s="342"/>
      <c r="Y16" s="342"/>
      <c r="Z16" s="342"/>
      <c r="AA16" s="342"/>
      <c r="AB16" s="342"/>
      <c r="AC16" s="342"/>
      <c r="AD16" s="342"/>
      <c r="AE16" s="342"/>
      <c r="AF16" s="342"/>
      <c r="AG16" s="342"/>
      <c r="AH16" s="342"/>
      <c r="AI16" s="342"/>
      <c r="AJ16" s="342"/>
      <c r="AK16" s="348" t="str">
        <f t="shared" si="1"/>
        <v/>
      </c>
      <c r="AL16" s="349" t="str">
        <f t="shared" si="2"/>
        <v/>
      </c>
      <c r="AM16" s="349" t="str">
        <f t="shared" si="3"/>
        <v/>
      </c>
      <c r="AN16" s="349" t="str">
        <f t="shared" si="4"/>
        <v/>
      </c>
      <c r="AO16" s="349" t="str">
        <f t="shared" si="5"/>
        <v/>
      </c>
      <c r="AP16" s="332"/>
      <c r="AQ16" s="329"/>
    </row>
    <row r="17" spans="2:43">
      <c r="B17" s="329"/>
      <c r="C17" s="332"/>
      <c r="D17" s="347" t="str">
        <f>IF(ข้อมูลนร.2!D15="","",ข้อมูลนร.2!D15)</f>
        <v/>
      </c>
      <c r="E17" s="540"/>
      <c r="F17" s="342"/>
      <c r="G17" s="342"/>
      <c r="H17" s="342"/>
      <c r="I17" s="342"/>
      <c r="J17" s="342"/>
      <c r="K17" s="342"/>
      <c r="L17" s="342"/>
      <c r="M17" s="342"/>
      <c r="N17" s="342"/>
      <c r="O17" s="342"/>
      <c r="P17" s="342"/>
      <c r="Q17" s="342"/>
      <c r="R17" s="342"/>
      <c r="S17" s="342"/>
      <c r="T17" s="342"/>
      <c r="U17" s="342"/>
      <c r="V17" s="342"/>
      <c r="W17" s="342"/>
      <c r="X17" s="342"/>
      <c r="Y17" s="342"/>
      <c r="Z17" s="342"/>
      <c r="AA17" s="342"/>
      <c r="AB17" s="342"/>
      <c r="AC17" s="342"/>
      <c r="AD17" s="342"/>
      <c r="AE17" s="342"/>
      <c r="AF17" s="342"/>
      <c r="AG17" s="342"/>
      <c r="AH17" s="342"/>
      <c r="AI17" s="342"/>
      <c r="AJ17" s="342"/>
      <c r="AK17" s="348" t="str">
        <f t="shared" si="1"/>
        <v/>
      </c>
      <c r="AL17" s="349" t="str">
        <f t="shared" si="2"/>
        <v/>
      </c>
      <c r="AM17" s="349" t="str">
        <f t="shared" si="3"/>
        <v/>
      </c>
      <c r="AN17" s="349" t="str">
        <f t="shared" si="4"/>
        <v/>
      </c>
      <c r="AO17" s="349" t="str">
        <f t="shared" si="5"/>
        <v/>
      </c>
      <c r="AP17" s="332"/>
      <c r="AQ17" s="329"/>
    </row>
    <row r="18" spans="2:43">
      <c r="B18" s="329"/>
      <c r="C18" s="332"/>
      <c r="D18" s="347" t="str">
        <f>IF(ข้อมูลนร.2!D16="","",ข้อมูลนร.2!D16)</f>
        <v/>
      </c>
      <c r="E18" s="540"/>
      <c r="F18" s="342"/>
      <c r="G18" s="342"/>
      <c r="H18" s="342"/>
      <c r="I18" s="342"/>
      <c r="J18" s="342"/>
      <c r="K18" s="342"/>
      <c r="L18" s="342"/>
      <c r="M18" s="342"/>
      <c r="N18" s="342"/>
      <c r="O18" s="342"/>
      <c r="P18" s="342"/>
      <c r="Q18" s="342"/>
      <c r="R18" s="342"/>
      <c r="S18" s="342"/>
      <c r="T18" s="342"/>
      <c r="U18" s="342"/>
      <c r="V18" s="342"/>
      <c r="W18" s="342"/>
      <c r="X18" s="342"/>
      <c r="Y18" s="342"/>
      <c r="Z18" s="342"/>
      <c r="AA18" s="342"/>
      <c r="AB18" s="342"/>
      <c r="AC18" s="342"/>
      <c r="AD18" s="342"/>
      <c r="AE18" s="342"/>
      <c r="AF18" s="342"/>
      <c r="AG18" s="342"/>
      <c r="AH18" s="342"/>
      <c r="AI18" s="342"/>
      <c r="AJ18" s="342"/>
      <c r="AK18" s="348" t="str">
        <f t="shared" si="1"/>
        <v/>
      </c>
      <c r="AL18" s="349" t="str">
        <f t="shared" si="2"/>
        <v/>
      </c>
      <c r="AM18" s="349" t="str">
        <f t="shared" si="3"/>
        <v/>
      </c>
      <c r="AN18" s="349" t="str">
        <f t="shared" si="4"/>
        <v/>
      </c>
      <c r="AO18" s="349" t="str">
        <f t="shared" si="5"/>
        <v/>
      </c>
      <c r="AP18" s="332"/>
      <c r="AQ18" s="329"/>
    </row>
    <row r="19" spans="2:43">
      <c r="B19" s="329"/>
      <c r="C19" s="332"/>
      <c r="D19" s="347" t="str">
        <f>IF(ข้อมูลนร.2!D17="","",ข้อมูลนร.2!D17)</f>
        <v/>
      </c>
      <c r="E19" s="540"/>
      <c r="F19" s="342"/>
      <c r="G19" s="342"/>
      <c r="H19" s="342"/>
      <c r="I19" s="342"/>
      <c r="J19" s="342"/>
      <c r="K19" s="342"/>
      <c r="L19" s="342"/>
      <c r="M19" s="342"/>
      <c r="N19" s="342"/>
      <c r="O19" s="342"/>
      <c r="P19" s="342"/>
      <c r="Q19" s="342"/>
      <c r="R19" s="342"/>
      <c r="S19" s="342"/>
      <c r="T19" s="342"/>
      <c r="U19" s="342"/>
      <c r="V19" s="342"/>
      <c r="W19" s="342"/>
      <c r="X19" s="342"/>
      <c r="Y19" s="342"/>
      <c r="Z19" s="342"/>
      <c r="AA19" s="342"/>
      <c r="AB19" s="342"/>
      <c r="AC19" s="342"/>
      <c r="AD19" s="342"/>
      <c r="AE19" s="342"/>
      <c r="AF19" s="342"/>
      <c r="AG19" s="342"/>
      <c r="AH19" s="342"/>
      <c r="AI19" s="342"/>
      <c r="AJ19" s="342"/>
      <c r="AK19" s="348" t="str">
        <f t="shared" si="1"/>
        <v/>
      </c>
      <c r="AL19" s="349" t="str">
        <f t="shared" si="2"/>
        <v/>
      </c>
      <c r="AM19" s="349" t="str">
        <f t="shared" si="3"/>
        <v/>
      </c>
      <c r="AN19" s="349" t="str">
        <f t="shared" si="4"/>
        <v/>
      </c>
      <c r="AO19" s="349" t="str">
        <f t="shared" si="5"/>
        <v/>
      </c>
      <c r="AP19" s="332"/>
      <c r="AQ19" s="329"/>
    </row>
    <row r="20" spans="2:43">
      <c r="B20" s="329"/>
      <c r="C20" s="332"/>
      <c r="D20" s="347" t="str">
        <f>IF(ข้อมูลนร.2!D18="","",ข้อมูลนร.2!D18)</f>
        <v/>
      </c>
      <c r="E20" s="540"/>
      <c r="F20" s="342"/>
      <c r="G20" s="342"/>
      <c r="H20" s="342"/>
      <c r="I20" s="342"/>
      <c r="J20" s="342"/>
      <c r="K20" s="342"/>
      <c r="L20" s="342"/>
      <c r="M20" s="342"/>
      <c r="N20" s="342"/>
      <c r="O20" s="342"/>
      <c r="P20" s="342"/>
      <c r="Q20" s="342"/>
      <c r="R20" s="342"/>
      <c r="S20" s="342"/>
      <c r="T20" s="342"/>
      <c r="U20" s="342"/>
      <c r="V20" s="342"/>
      <c r="W20" s="342"/>
      <c r="X20" s="342"/>
      <c r="Y20" s="342"/>
      <c r="Z20" s="342"/>
      <c r="AA20" s="342"/>
      <c r="AB20" s="342"/>
      <c r="AC20" s="342"/>
      <c r="AD20" s="342"/>
      <c r="AE20" s="342"/>
      <c r="AF20" s="342"/>
      <c r="AG20" s="342"/>
      <c r="AH20" s="342"/>
      <c r="AI20" s="342"/>
      <c r="AJ20" s="342"/>
      <c r="AK20" s="348" t="str">
        <f t="shared" si="1"/>
        <v/>
      </c>
      <c r="AL20" s="349" t="str">
        <f t="shared" si="2"/>
        <v/>
      </c>
      <c r="AM20" s="349" t="str">
        <f t="shared" si="3"/>
        <v/>
      </c>
      <c r="AN20" s="349" t="str">
        <f t="shared" si="4"/>
        <v/>
      </c>
      <c r="AO20" s="349" t="str">
        <f t="shared" si="5"/>
        <v/>
      </c>
      <c r="AP20" s="332"/>
      <c r="AQ20" s="329"/>
    </row>
    <row r="21" spans="2:43">
      <c r="B21" s="329"/>
      <c r="C21" s="332"/>
      <c r="D21" s="347" t="str">
        <f>IF(ข้อมูลนร.2!D19="","",ข้อมูลนร.2!D19)</f>
        <v/>
      </c>
      <c r="E21" s="540"/>
      <c r="F21" s="342"/>
      <c r="G21" s="342"/>
      <c r="H21" s="342"/>
      <c r="I21" s="342"/>
      <c r="J21" s="342"/>
      <c r="K21" s="342"/>
      <c r="L21" s="342"/>
      <c r="M21" s="342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8" t="str">
        <f t="shared" si="1"/>
        <v/>
      </c>
      <c r="AL21" s="349" t="str">
        <f t="shared" si="2"/>
        <v/>
      </c>
      <c r="AM21" s="349" t="str">
        <f t="shared" si="3"/>
        <v/>
      </c>
      <c r="AN21" s="349" t="str">
        <f t="shared" si="4"/>
        <v/>
      </c>
      <c r="AO21" s="349" t="str">
        <f t="shared" si="5"/>
        <v/>
      </c>
      <c r="AP21" s="332"/>
      <c r="AQ21" s="329"/>
    </row>
    <row r="22" spans="2:43">
      <c r="B22" s="329"/>
      <c r="C22" s="332"/>
      <c r="D22" s="347" t="str">
        <f>IF(ข้อมูลนร.2!D20="","",ข้อมูลนร.2!D20)</f>
        <v/>
      </c>
      <c r="E22" s="540"/>
      <c r="F22" s="342"/>
      <c r="G22" s="342"/>
      <c r="H22" s="342"/>
      <c r="I22" s="342"/>
      <c r="J22" s="342"/>
      <c r="K22" s="342"/>
      <c r="L22" s="342"/>
      <c r="M22" s="342"/>
      <c r="N22" s="342"/>
      <c r="O22" s="342"/>
      <c r="P22" s="342"/>
      <c r="Q22" s="342"/>
      <c r="R22" s="342"/>
      <c r="S22" s="342"/>
      <c r="T22" s="342"/>
      <c r="U22" s="342"/>
      <c r="V22" s="342"/>
      <c r="W22" s="342"/>
      <c r="X22" s="342"/>
      <c r="Y22" s="342"/>
      <c r="Z22" s="342"/>
      <c r="AA22" s="342"/>
      <c r="AB22" s="342"/>
      <c r="AC22" s="342"/>
      <c r="AD22" s="342"/>
      <c r="AE22" s="342"/>
      <c r="AF22" s="342"/>
      <c r="AG22" s="342"/>
      <c r="AH22" s="342"/>
      <c r="AI22" s="342"/>
      <c r="AJ22" s="342"/>
      <c r="AK22" s="348" t="str">
        <f t="shared" si="1"/>
        <v/>
      </c>
      <c r="AL22" s="349" t="str">
        <f t="shared" si="2"/>
        <v/>
      </c>
      <c r="AM22" s="349" t="str">
        <f t="shared" si="3"/>
        <v/>
      </c>
      <c r="AN22" s="349" t="str">
        <f t="shared" si="4"/>
        <v/>
      </c>
      <c r="AO22" s="349" t="str">
        <f t="shared" si="5"/>
        <v/>
      </c>
      <c r="AP22" s="332"/>
      <c r="AQ22" s="329"/>
    </row>
    <row r="23" spans="2:43">
      <c r="B23" s="329"/>
      <c r="C23" s="332"/>
      <c r="D23" s="347" t="str">
        <f>IF(ข้อมูลนร.2!D21="","",ข้อมูลนร.2!D21)</f>
        <v/>
      </c>
      <c r="E23" s="540"/>
      <c r="F23" s="342"/>
      <c r="G23" s="342"/>
      <c r="H23" s="342"/>
      <c r="I23" s="342"/>
      <c r="J23" s="342"/>
      <c r="K23" s="342"/>
      <c r="L23" s="342"/>
      <c r="M23" s="342"/>
      <c r="N23" s="342"/>
      <c r="O23" s="342"/>
      <c r="P23" s="342"/>
      <c r="Q23" s="342"/>
      <c r="R23" s="342"/>
      <c r="S23" s="342"/>
      <c r="T23" s="342"/>
      <c r="U23" s="342"/>
      <c r="V23" s="342"/>
      <c r="W23" s="342"/>
      <c r="X23" s="342"/>
      <c r="Y23" s="342"/>
      <c r="Z23" s="342"/>
      <c r="AA23" s="342"/>
      <c r="AB23" s="342"/>
      <c r="AC23" s="342"/>
      <c r="AD23" s="342"/>
      <c r="AE23" s="342"/>
      <c r="AF23" s="342"/>
      <c r="AG23" s="342"/>
      <c r="AH23" s="342"/>
      <c r="AI23" s="342"/>
      <c r="AJ23" s="342"/>
      <c r="AK23" s="348" t="str">
        <f t="shared" si="1"/>
        <v/>
      </c>
      <c r="AL23" s="349" t="str">
        <f t="shared" si="2"/>
        <v/>
      </c>
      <c r="AM23" s="349" t="str">
        <f t="shared" si="3"/>
        <v/>
      </c>
      <c r="AN23" s="349" t="str">
        <f t="shared" si="4"/>
        <v/>
      </c>
      <c r="AO23" s="349" t="str">
        <f t="shared" si="5"/>
        <v/>
      </c>
      <c r="AP23" s="332"/>
      <c r="AQ23" s="329"/>
    </row>
    <row r="24" spans="2:43">
      <c r="B24" s="329"/>
      <c r="C24" s="332"/>
      <c r="D24" s="347" t="str">
        <f>IF(ข้อมูลนร.2!D22="","",ข้อมูลนร.2!D22)</f>
        <v/>
      </c>
      <c r="E24" s="540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2"/>
      <c r="V24" s="342"/>
      <c r="W24" s="342"/>
      <c r="X24" s="342"/>
      <c r="Y24" s="342"/>
      <c r="Z24" s="342"/>
      <c r="AA24" s="342"/>
      <c r="AB24" s="342"/>
      <c r="AC24" s="342"/>
      <c r="AD24" s="342"/>
      <c r="AE24" s="342"/>
      <c r="AF24" s="342"/>
      <c r="AG24" s="342"/>
      <c r="AH24" s="342"/>
      <c r="AI24" s="342"/>
      <c r="AJ24" s="342"/>
      <c r="AK24" s="348" t="str">
        <f t="shared" si="1"/>
        <v/>
      </c>
      <c r="AL24" s="349" t="str">
        <f t="shared" si="2"/>
        <v/>
      </c>
      <c r="AM24" s="349" t="str">
        <f t="shared" si="3"/>
        <v/>
      </c>
      <c r="AN24" s="349" t="str">
        <f t="shared" si="4"/>
        <v/>
      </c>
      <c r="AO24" s="349" t="str">
        <f t="shared" si="5"/>
        <v/>
      </c>
      <c r="AP24" s="332"/>
      <c r="AQ24" s="329"/>
    </row>
    <row r="25" spans="2:43">
      <c r="B25" s="329"/>
      <c r="C25" s="332"/>
      <c r="D25" s="347" t="str">
        <f>IF(ข้อมูลนร.2!D23="","",ข้อมูลนร.2!D23)</f>
        <v/>
      </c>
      <c r="E25" s="540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2"/>
      <c r="W25" s="342"/>
      <c r="X25" s="342"/>
      <c r="Y25" s="342"/>
      <c r="Z25" s="342"/>
      <c r="AA25" s="342"/>
      <c r="AB25" s="342"/>
      <c r="AC25" s="342"/>
      <c r="AD25" s="342"/>
      <c r="AE25" s="342"/>
      <c r="AF25" s="342"/>
      <c r="AG25" s="342"/>
      <c r="AH25" s="342"/>
      <c r="AI25" s="342"/>
      <c r="AJ25" s="342"/>
      <c r="AK25" s="348" t="str">
        <f t="shared" si="1"/>
        <v/>
      </c>
      <c r="AL25" s="349" t="str">
        <f t="shared" si="2"/>
        <v/>
      </c>
      <c r="AM25" s="349" t="str">
        <f t="shared" si="3"/>
        <v/>
      </c>
      <c r="AN25" s="349" t="str">
        <f t="shared" si="4"/>
        <v/>
      </c>
      <c r="AO25" s="349" t="str">
        <f t="shared" si="5"/>
        <v/>
      </c>
      <c r="AP25" s="332"/>
      <c r="AQ25" s="329"/>
    </row>
    <row r="26" spans="2:43">
      <c r="B26" s="329"/>
      <c r="C26" s="332"/>
      <c r="D26" s="347" t="str">
        <f>IF(ข้อมูลนร.2!D24="","",ข้อมูลนร.2!D24)</f>
        <v/>
      </c>
      <c r="E26" s="540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2"/>
      <c r="W26" s="342"/>
      <c r="X26" s="342"/>
      <c r="Y26" s="342"/>
      <c r="Z26" s="342"/>
      <c r="AA26" s="342"/>
      <c r="AB26" s="342"/>
      <c r="AC26" s="342"/>
      <c r="AD26" s="342"/>
      <c r="AE26" s="342"/>
      <c r="AF26" s="342"/>
      <c r="AG26" s="342"/>
      <c r="AH26" s="342"/>
      <c r="AI26" s="342"/>
      <c r="AJ26" s="342"/>
      <c r="AK26" s="348" t="str">
        <f t="shared" si="1"/>
        <v/>
      </c>
      <c r="AL26" s="349" t="str">
        <f t="shared" si="2"/>
        <v/>
      </c>
      <c r="AM26" s="349" t="str">
        <f t="shared" si="3"/>
        <v/>
      </c>
      <c r="AN26" s="349" t="str">
        <f t="shared" si="4"/>
        <v/>
      </c>
      <c r="AO26" s="349" t="str">
        <f t="shared" si="5"/>
        <v/>
      </c>
      <c r="AP26" s="332"/>
      <c r="AQ26" s="329"/>
    </row>
    <row r="27" spans="2:43">
      <c r="B27" s="329"/>
      <c r="C27" s="332"/>
      <c r="D27" s="347" t="str">
        <f>IF(ข้อมูลนร.2!D25="","",ข้อมูลนร.2!D25)</f>
        <v/>
      </c>
      <c r="E27" s="540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2"/>
      <c r="W27" s="342"/>
      <c r="X27" s="342"/>
      <c r="Y27" s="342"/>
      <c r="Z27" s="342"/>
      <c r="AA27" s="342"/>
      <c r="AB27" s="342"/>
      <c r="AC27" s="342"/>
      <c r="AD27" s="342"/>
      <c r="AE27" s="342"/>
      <c r="AF27" s="342"/>
      <c r="AG27" s="342"/>
      <c r="AH27" s="342"/>
      <c r="AI27" s="342"/>
      <c r="AJ27" s="342"/>
      <c r="AK27" s="348" t="str">
        <f t="shared" si="1"/>
        <v/>
      </c>
      <c r="AL27" s="349" t="str">
        <f t="shared" si="2"/>
        <v/>
      </c>
      <c r="AM27" s="349" t="str">
        <f t="shared" si="3"/>
        <v/>
      </c>
      <c r="AN27" s="349" t="str">
        <f t="shared" si="4"/>
        <v/>
      </c>
      <c r="AO27" s="349" t="str">
        <f t="shared" si="5"/>
        <v/>
      </c>
      <c r="AP27" s="332"/>
      <c r="AQ27" s="329"/>
    </row>
    <row r="28" spans="2:43">
      <c r="B28" s="329"/>
      <c r="C28" s="332"/>
      <c r="D28" s="347" t="str">
        <f>IF(ข้อมูลนร.2!D26="","",ข้อมูลนร.2!D26)</f>
        <v/>
      </c>
      <c r="E28" s="540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2"/>
      <c r="W28" s="342"/>
      <c r="X28" s="342"/>
      <c r="Y28" s="342"/>
      <c r="Z28" s="342"/>
      <c r="AA28" s="342"/>
      <c r="AB28" s="342"/>
      <c r="AC28" s="342"/>
      <c r="AD28" s="342"/>
      <c r="AE28" s="342"/>
      <c r="AF28" s="342"/>
      <c r="AG28" s="342"/>
      <c r="AH28" s="342"/>
      <c r="AI28" s="342"/>
      <c r="AJ28" s="342"/>
      <c r="AK28" s="348" t="str">
        <f t="shared" si="1"/>
        <v/>
      </c>
      <c r="AL28" s="349" t="str">
        <f t="shared" si="2"/>
        <v/>
      </c>
      <c r="AM28" s="349" t="str">
        <f t="shared" si="3"/>
        <v/>
      </c>
      <c r="AN28" s="349" t="str">
        <f t="shared" si="4"/>
        <v/>
      </c>
      <c r="AO28" s="349" t="str">
        <f t="shared" si="5"/>
        <v/>
      </c>
      <c r="AP28" s="332"/>
      <c r="AQ28" s="329"/>
    </row>
    <row r="29" spans="2:43">
      <c r="B29" s="329"/>
      <c r="C29" s="332"/>
      <c r="D29" s="347" t="str">
        <f>IF(ข้อมูลนร.2!D27="","",ข้อมูลนร.2!D27)</f>
        <v/>
      </c>
      <c r="E29" s="540"/>
      <c r="F29" s="342"/>
      <c r="G29" s="342"/>
      <c r="H29" s="342"/>
      <c r="I29" s="342"/>
      <c r="J29" s="342"/>
      <c r="K29" s="342"/>
      <c r="L29" s="342"/>
      <c r="M29" s="342"/>
      <c r="N29" s="342"/>
      <c r="O29" s="342"/>
      <c r="P29" s="342"/>
      <c r="Q29" s="342"/>
      <c r="R29" s="342"/>
      <c r="S29" s="342"/>
      <c r="T29" s="342"/>
      <c r="U29" s="342"/>
      <c r="V29" s="342"/>
      <c r="W29" s="342"/>
      <c r="X29" s="342"/>
      <c r="Y29" s="342"/>
      <c r="Z29" s="342"/>
      <c r="AA29" s="342"/>
      <c r="AB29" s="342"/>
      <c r="AC29" s="342"/>
      <c r="AD29" s="342"/>
      <c r="AE29" s="342"/>
      <c r="AF29" s="342"/>
      <c r="AG29" s="342"/>
      <c r="AH29" s="342"/>
      <c r="AI29" s="342"/>
      <c r="AJ29" s="342"/>
      <c r="AK29" s="348" t="str">
        <f t="shared" si="1"/>
        <v/>
      </c>
      <c r="AL29" s="349" t="str">
        <f t="shared" si="2"/>
        <v/>
      </c>
      <c r="AM29" s="349" t="str">
        <f t="shared" si="3"/>
        <v/>
      </c>
      <c r="AN29" s="349" t="str">
        <f t="shared" si="4"/>
        <v/>
      </c>
      <c r="AO29" s="349" t="str">
        <f t="shared" si="5"/>
        <v/>
      </c>
      <c r="AP29" s="332"/>
      <c r="AQ29" s="329"/>
    </row>
    <row r="30" spans="2:43">
      <c r="B30" s="329"/>
      <c r="C30" s="332"/>
      <c r="D30" s="347" t="str">
        <f>IF(ข้อมูลนร.2!D28="","",ข้อมูลนร.2!D28)</f>
        <v/>
      </c>
      <c r="E30" s="540"/>
      <c r="F30" s="342"/>
      <c r="G30" s="342"/>
      <c r="H30" s="342"/>
      <c r="I30" s="342"/>
      <c r="J30" s="342"/>
      <c r="K30" s="342"/>
      <c r="L30" s="342"/>
      <c r="M30" s="342"/>
      <c r="N30" s="342"/>
      <c r="O30" s="342"/>
      <c r="P30" s="342"/>
      <c r="Q30" s="342"/>
      <c r="R30" s="342"/>
      <c r="S30" s="342"/>
      <c r="T30" s="342"/>
      <c r="U30" s="342"/>
      <c r="V30" s="342"/>
      <c r="W30" s="342"/>
      <c r="X30" s="342"/>
      <c r="Y30" s="342"/>
      <c r="Z30" s="342"/>
      <c r="AA30" s="342"/>
      <c r="AB30" s="342"/>
      <c r="AC30" s="342"/>
      <c r="AD30" s="342"/>
      <c r="AE30" s="342"/>
      <c r="AF30" s="342"/>
      <c r="AG30" s="342"/>
      <c r="AH30" s="342"/>
      <c r="AI30" s="342"/>
      <c r="AJ30" s="342"/>
      <c r="AK30" s="348" t="str">
        <f t="shared" si="1"/>
        <v/>
      </c>
      <c r="AL30" s="349" t="str">
        <f t="shared" si="2"/>
        <v/>
      </c>
      <c r="AM30" s="349" t="str">
        <f t="shared" si="3"/>
        <v/>
      </c>
      <c r="AN30" s="349" t="str">
        <f t="shared" si="4"/>
        <v/>
      </c>
      <c r="AO30" s="349" t="str">
        <f t="shared" si="5"/>
        <v/>
      </c>
      <c r="AP30" s="332"/>
      <c r="AQ30" s="329"/>
    </row>
    <row r="31" spans="2:43">
      <c r="B31" s="329"/>
      <c r="C31" s="332"/>
      <c r="D31" s="347" t="str">
        <f>IF(ข้อมูลนร.2!D29="","",ข้อมูลนร.2!D29)</f>
        <v/>
      </c>
      <c r="E31" s="540"/>
      <c r="F31" s="342"/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342"/>
      <c r="S31" s="342"/>
      <c r="T31" s="342"/>
      <c r="U31" s="342"/>
      <c r="V31" s="342"/>
      <c r="W31" s="342"/>
      <c r="X31" s="342"/>
      <c r="Y31" s="342"/>
      <c r="Z31" s="342"/>
      <c r="AA31" s="342"/>
      <c r="AB31" s="342"/>
      <c r="AC31" s="342"/>
      <c r="AD31" s="342"/>
      <c r="AE31" s="342"/>
      <c r="AF31" s="342"/>
      <c r="AG31" s="342"/>
      <c r="AH31" s="342"/>
      <c r="AI31" s="342"/>
      <c r="AJ31" s="342"/>
      <c r="AK31" s="348" t="str">
        <f t="shared" si="1"/>
        <v/>
      </c>
      <c r="AL31" s="349" t="str">
        <f t="shared" si="2"/>
        <v/>
      </c>
      <c r="AM31" s="349" t="str">
        <f t="shared" si="3"/>
        <v/>
      </c>
      <c r="AN31" s="349" t="str">
        <f t="shared" si="4"/>
        <v/>
      </c>
      <c r="AO31" s="349" t="str">
        <f t="shared" si="5"/>
        <v/>
      </c>
      <c r="AP31" s="332"/>
      <c r="AQ31" s="329"/>
    </row>
    <row r="32" spans="2:43">
      <c r="B32" s="329"/>
      <c r="C32" s="332"/>
      <c r="D32" s="347" t="str">
        <f>IF(ข้อมูลนร.2!D30="","",ข้อมูลนร.2!D30)</f>
        <v/>
      </c>
      <c r="E32" s="540"/>
      <c r="F32" s="342"/>
      <c r="G32" s="342"/>
      <c r="H32" s="342"/>
      <c r="I32" s="342"/>
      <c r="J32" s="342"/>
      <c r="K32" s="342"/>
      <c r="L32" s="342"/>
      <c r="M32" s="342"/>
      <c r="N32" s="342"/>
      <c r="O32" s="342"/>
      <c r="P32" s="342"/>
      <c r="Q32" s="342"/>
      <c r="R32" s="342"/>
      <c r="S32" s="342"/>
      <c r="T32" s="342"/>
      <c r="U32" s="342"/>
      <c r="V32" s="342"/>
      <c r="W32" s="342"/>
      <c r="X32" s="342"/>
      <c r="Y32" s="342"/>
      <c r="Z32" s="342"/>
      <c r="AA32" s="342"/>
      <c r="AB32" s="342"/>
      <c r="AC32" s="342"/>
      <c r="AD32" s="342"/>
      <c r="AE32" s="342"/>
      <c r="AF32" s="342"/>
      <c r="AG32" s="342"/>
      <c r="AH32" s="342"/>
      <c r="AI32" s="342"/>
      <c r="AJ32" s="342"/>
      <c r="AK32" s="348" t="str">
        <f t="shared" si="1"/>
        <v/>
      </c>
      <c r="AL32" s="349" t="str">
        <f t="shared" si="2"/>
        <v/>
      </c>
      <c r="AM32" s="349" t="str">
        <f t="shared" si="3"/>
        <v/>
      </c>
      <c r="AN32" s="349" t="str">
        <f t="shared" si="4"/>
        <v/>
      </c>
      <c r="AO32" s="349" t="str">
        <f t="shared" si="5"/>
        <v/>
      </c>
      <c r="AP32" s="332"/>
      <c r="AQ32" s="329"/>
    </row>
    <row r="33" spans="2:43">
      <c r="B33" s="329"/>
      <c r="C33" s="332"/>
      <c r="D33" s="347" t="str">
        <f>IF(ข้อมูลนร.2!D31="","",ข้อมูลนร.2!D31)</f>
        <v/>
      </c>
      <c r="E33" s="540"/>
      <c r="F33" s="342"/>
      <c r="G33" s="342"/>
      <c r="H33" s="342"/>
      <c r="I33" s="342"/>
      <c r="J33" s="342"/>
      <c r="K33" s="342"/>
      <c r="L33" s="342"/>
      <c r="M33" s="342"/>
      <c r="N33" s="342"/>
      <c r="O33" s="342"/>
      <c r="P33" s="342"/>
      <c r="Q33" s="342"/>
      <c r="R33" s="342"/>
      <c r="S33" s="342"/>
      <c r="T33" s="342"/>
      <c r="U33" s="342"/>
      <c r="V33" s="342"/>
      <c r="W33" s="342"/>
      <c r="X33" s="342"/>
      <c r="Y33" s="342"/>
      <c r="Z33" s="342"/>
      <c r="AA33" s="342"/>
      <c r="AB33" s="342"/>
      <c r="AC33" s="342"/>
      <c r="AD33" s="342"/>
      <c r="AE33" s="342"/>
      <c r="AF33" s="342"/>
      <c r="AG33" s="342"/>
      <c r="AH33" s="342"/>
      <c r="AI33" s="342"/>
      <c r="AJ33" s="342"/>
      <c r="AK33" s="348" t="str">
        <f t="shared" si="1"/>
        <v/>
      </c>
      <c r="AL33" s="349" t="str">
        <f t="shared" si="2"/>
        <v/>
      </c>
      <c r="AM33" s="349" t="str">
        <f t="shared" si="3"/>
        <v/>
      </c>
      <c r="AN33" s="349" t="str">
        <f t="shared" si="4"/>
        <v/>
      </c>
      <c r="AO33" s="349" t="str">
        <f t="shared" si="5"/>
        <v/>
      </c>
      <c r="AP33" s="332"/>
      <c r="AQ33" s="329"/>
    </row>
    <row r="34" spans="2:43">
      <c r="B34" s="329"/>
      <c r="C34" s="332"/>
      <c r="D34" s="347" t="str">
        <f>IF(ข้อมูลนร.2!D32="","",ข้อมูลนร.2!D32)</f>
        <v/>
      </c>
      <c r="E34" s="540"/>
      <c r="F34" s="342"/>
      <c r="G34" s="342"/>
      <c r="H34" s="342"/>
      <c r="I34" s="342"/>
      <c r="J34" s="342"/>
      <c r="K34" s="342"/>
      <c r="L34" s="342"/>
      <c r="M34" s="342"/>
      <c r="N34" s="342"/>
      <c r="O34" s="342"/>
      <c r="P34" s="342"/>
      <c r="Q34" s="342"/>
      <c r="R34" s="342"/>
      <c r="S34" s="342"/>
      <c r="T34" s="342"/>
      <c r="U34" s="342"/>
      <c r="V34" s="342"/>
      <c r="W34" s="342"/>
      <c r="X34" s="342"/>
      <c r="Y34" s="342"/>
      <c r="Z34" s="342"/>
      <c r="AA34" s="342"/>
      <c r="AB34" s="342"/>
      <c r="AC34" s="342"/>
      <c r="AD34" s="342"/>
      <c r="AE34" s="342"/>
      <c r="AF34" s="342"/>
      <c r="AG34" s="342"/>
      <c r="AH34" s="342"/>
      <c r="AI34" s="342"/>
      <c r="AJ34" s="342"/>
      <c r="AK34" s="348" t="str">
        <f t="shared" si="1"/>
        <v/>
      </c>
      <c r="AL34" s="349" t="str">
        <f t="shared" si="2"/>
        <v/>
      </c>
      <c r="AM34" s="349" t="str">
        <f t="shared" si="3"/>
        <v/>
      </c>
      <c r="AN34" s="349" t="str">
        <f t="shared" si="4"/>
        <v/>
      </c>
      <c r="AO34" s="349" t="str">
        <f t="shared" si="5"/>
        <v/>
      </c>
      <c r="AP34" s="332"/>
      <c r="AQ34" s="329"/>
    </row>
    <row r="35" spans="2:43">
      <c r="B35" s="329"/>
      <c r="C35" s="332"/>
      <c r="D35" s="347" t="str">
        <f>IF(ข้อมูลนร.2!D33="","",ข้อมูลนร.2!D33)</f>
        <v/>
      </c>
      <c r="E35" s="540"/>
      <c r="F35" s="342"/>
      <c r="G35" s="342"/>
      <c r="H35" s="342"/>
      <c r="I35" s="342"/>
      <c r="J35" s="342"/>
      <c r="K35" s="342"/>
      <c r="L35" s="342"/>
      <c r="M35" s="342"/>
      <c r="N35" s="342"/>
      <c r="O35" s="342"/>
      <c r="P35" s="342"/>
      <c r="Q35" s="342"/>
      <c r="R35" s="342"/>
      <c r="S35" s="342"/>
      <c r="T35" s="342"/>
      <c r="U35" s="342"/>
      <c r="V35" s="342"/>
      <c r="W35" s="342"/>
      <c r="X35" s="342"/>
      <c r="Y35" s="342"/>
      <c r="Z35" s="342"/>
      <c r="AA35" s="342"/>
      <c r="AB35" s="342"/>
      <c r="AC35" s="342"/>
      <c r="AD35" s="342"/>
      <c r="AE35" s="342"/>
      <c r="AF35" s="342"/>
      <c r="AG35" s="342"/>
      <c r="AH35" s="342"/>
      <c r="AI35" s="342"/>
      <c r="AJ35" s="342"/>
      <c r="AK35" s="348" t="str">
        <f t="shared" si="1"/>
        <v/>
      </c>
      <c r="AL35" s="349" t="str">
        <f t="shared" si="2"/>
        <v/>
      </c>
      <c r="AM35" s="349" t="str">
        <f t="shared" si="3"/>
        <v/>
      </c>
      <c r="AN35" s="349" t="str">
        <f t="shared" si="4"/>
        <v/>
      </c>
      <c r="AO35" s="349" t="str">
        <f t="shared" si="5"/>
        <v/>
      </c>
      <c r="AP35" s="332"/>
      <c r="AQ35" s="329"/>
    </row>
    <row r="36" spans="2:43">
      <c r="B36" s="329"/>
      <c r="C36" s="332"/>
      <c r="D36" s="347" t="str">
        <f>IF(ข้อมูลนร.2!D34="","",ข้อมูลนร.2!D34)</f>
        <v/>
      </c>
      <c r="E36" s="540"/>
      <c r="F36" s="342"/>
      <c r="G36" s="342"/>
      <c r="H36" s="342"/>
      <c r="I36" s="342"/>
      <c r="J36" s="342"/>
      <c r="K36" s="342"/>
      <c r="L36" s="342"/>
      <c r="M36" s="342"/>
      <c r="N36" s="342"/>
      <c r="O36" s="342"/>
      <c r="P36" s="342"/>
      <c r="Q36" s="342"/>
      <c r="R36" s="342"/>
      <c r="S36" s="342"/>
      <c r="T36" s="342"/>
      <c r="U36" s="342"/>
      <c r="V36" s="342"/>
      <c r="W36" s="342"/>
      <c r="X36" s="342"/>
      <c r="Y36" s="342"/>
      <c r="Z36" s="342"/>
      <c r="AA36" s="342"/>
      <c r="AB36" s="342"/>
      <c r="AC36" s="342"/>
      <c r="AD36" s="342"/>
      <c r="AE36" s="342"/>
      <c r="AF36" s="342"/>
      <c r="AG36" s="342"/>
      <c r="AH36" s="342"/>
      <c r="AI36" s="342"/>
      <c r="AJ36" s="342"/>
      <c r="AK36" s="348" t="str">
        <f t="shared" si="1"/>
        <v/>
      </c>
      <c r="AL36" s="349" t="str">
        <f t="shared" si="2"/>
        <v/>
      </c>
      <c r="AM36" s="349" t="str">
        <f t="shared" si="3"/>
        <v/>
      </c>
      <c r="AN36" s="349" t="str">
        <f t="shared" si="4"/>
        <v/>
      </c>
      <c r="AO36" s="349" t="str">
        <f t="shared" si="5"/>
        <v/>
      </c>
      <c r="AP36" s="332"/>
      <c r="AQ36" s="329"/>
    </row>
    <row r="37" spans="2:43">
      <c r="B37" s="329"/>
      <c r="C37" s="332"/>
      <c r="D37" s="347" t="str">
        <f>IF(ข้อมูลนร.2!D35="","",ข้อมูลนร.2!D35)</f>
        <v/>
      </c>
      <c r="E37" s="540"/>
      <c r="F37" s="342"/>
      <c r="G37" s="342"/>
      <c r="H37" s="342"/>
      <c r="I37" s="342"/>
      <c r="J37" s="342"/>
      <c r="K37" s="342"/>
      <c r="L37" s="342"/>
      <c r="M37" s="342"/>
      <c r="N37" s="342"/>
      <c r="O37" s="342"/>
      <c r="P37" s="342"/>
      <c r="Q37" s="342"/>
      <c r="R37" s="342"/>
      <c r="S37" s="342"/>
      <c r="T37" s="342"/>
      <c r="U37" s="342"/>
      <c r="V37" s="342"/>
      <c r="W37" s="342"/>
      <c r="X37" s="342"/>
      <c r="Y37" s="342"/>
      <c r="Z37" s="342"/>
      <c r="AA37" s="342"/>
      <c r="AB37" s="342"/>
      <c r="AC37" s="342"/>
      <c r="AD37" s="342"/>
      <c r="AE37" s="342"/>
      <c r="AF37" s="342"/>
      <c r="AG37" s="342"/>
      <c r="AH37" s="342"/>
      <c r="AI37" s="342"/>
      <c r="AJ37" s="342"/>
      <c r="AK37" s="348" t="str">
        <f t="shared" si="1"/>
        <v/>
      </c>
      <c r="AL37" s="349" t="str">
        <f t="shared" si="2"/>
        <v/>
      </c>
      <c r="AM37" s="349" t="str">
        <f t="shared" si="3"/>
        <v/>
      </c>
      <c r="AN37" s="349" t="str">
        <f t="shared" si="4"/>
        <v/>
      </c>
      <c r="AO37" s="349" t="str">
        <f t="shared" si="5"/>
        <v/>
      </c>
      <c r="AP37" s="332"/>
      <c r="AQ37" s="329"/>
    </row>
    <row r="38" spans="2:43">
      <c r="B38" s="329"/>
      <c r="C38" s="332"/>
      <c r="D38" s="347" t="str">
        <f>IF(ข้อมูลนร.2!D36="","",ข้อมูลนร.2!D36)</f>
        <v/>
      </c>
      <c r="E38" s="540"/>
      <c r="F38" s="342"/>
      <c r="G38" s="342"/>
      <c r="H38" s="342"/>
      <c r="I38" s="342"/>
      <c r="J38" s="342"/>
      <c r="K38" s="342"/>
      <c r="L38" s="342"/>
      <c r="M38" s="342"/>
      <c r="N38" s="342"/>
      <c r="O38" s="342"/>
      <c r="P38" s="342"/>
      <c r="Q38" s="342"/>
      <c r="R38" s="342"/>
      <c r="S38" s="342"/>
      <c r="T38" s="342"/>
      <c r="U38" s="342"/>
      <c r="V38" s="342"/>
      <c r="W38" s="342"/>
      <c r="X38" s="342"/>
      <c r="Y38" s="342"/>
      <c r="Z38" s="342"/>
      <c r="AA38" s="342"/>
      <c r="AB38" s="342"/>
      <c r="AC38" s="342"/>
      <c r="AD38" s="342"/>
      <c r="AE38" s="342"/>
      <c r="AF38" s="342"/>
      <c r="AG38" s="342"/>
      <c r="AH38" s="342"/>
      <c r="AI38" s="342"/>
      <c r="AJ38" s="342"/>
      <c r="AK38" s="348" t="str">
        <f t="shared" si="1"/>
        <v/>
      </c>
      <c r="AL38" s="349" t="str">
        <f t="shared" si="2"/>
        <v/>
      </c>
      <c r="AM38" s="349" t="str">
        <f t="shared" si="3"/>
        <v/>
      </c>
      <c r="AN38" s="349" t="str">
        <f t="shared" si="4"/>
        <v/>
      </c>
      <c r="AO38" s="349" t="str">
        <f t="shared" si="5"/>
        <v/>
      </c>
      <c r="AP38" s="332"/>
      <c r="AQ38" s="329"/>
    </row>
    <row r="39" spans="2:43">
      <c r="B39" s="329"/>
      <c r="C39" s="332"/>
      <c r="D39" s="347" t="str">
        <f>IF(ข้อมูลนร.2!D37="","",ข้อมูลนร.2!D37)</f>
        <v/>
      </c>
      <c r="E39" s="540"/>
      <c r="F39" s="342"/>
      <c r="G39" s="342"/>
      <c r="H39" s="342"/>
      <c r="I39" s="342"/>
      <c r="J39" s="342"/>
      <c r="K39" s="342"/>
      <c r="L39" s="342"/>
      <c r="M39" s="342"/>
      <c r="N39" s="342"/>
      <c r="O39" s="342"/>
      <c r="P39" s="342"/>
      <c r="Q39" s="342"/>
      <c r="R39" s="342"/>
      <c r="S39" s="342"/>
      <c r="T39" s="342"/>
      <c r="U39" s="342"/>
      <c r="V39" s="342"/>
      <c r="W39" s="342"/>
      <c r="X39" s="342"/>
      <c r="Y39" s="342"/>
      <c r="Z39" s="342"/>
      <c r="AA39" s="342"/>
      <c r="AB39" s="342"/>
      <c r="AC39" s="342"/>
      <c r="AD39" s="342"/>
      <c r="AE39" s="342"/>
      <c r="AF39" s="342"/>
      <c r="AG39" s="342"/>
      <c r="AH39" s="342"/>
      <c r="AI39" s="342"/>
      <c r="AJ39" s="342"/>
      <c r="AK39" s="348" t="str">
        <f t="shared" si="1"/>
        <v/>
      </c>
      <c r="AL39" s="349" t="str">
        <f t="shared" si="2"/>
        <v/>
      </c>
      <c r="AM39" s="349" t="str">
        <f t="shared" si="3"/>
        <v/>
      </c>
      <c r="AN39" s="349" t="str">
        <f t="shared" si="4"/>
        <v/>
      </c>
      <c r="AO39" s="349" t="str">
        <f t="shared" si="5"/>
        <v/>
      </c>
      <c r="AP39" s="332"/>
      <c r="AQ39" s="329"/>
    </row>
    <row r="40" spans="2:43">
      <c r="B40" s="329"/>
      <c r="C40" s="332"/>
      <c r="D40" s="347" t="str">
        <f>IF(ข้อมูลนร.2!D38="","",ข้อมูลนร.2!D38)</f>
        <v/>
      </c>
      <c r="E40" s="540"/>
      <c r="F40" s="342"/>
      <c r="G40" s="342"/>
      <c r="H40" s="342"/>
      <c r="I40" s="342"/>
      <c r="J40" s="342"/>
      <c r="K40" s="342"/>
      <c r="L40" s="342"/>
      <c r="M40" s="342"/>
      <c r="N40" s="342"/>
      <c r="O40" s="342"/>
      <c r="P40" s="342"/>
      <c r="Q40" s="342"/>
      <c r="R40" s="342"/>
      <c r="S40" s="342"/>
      <c r="T40" s="342"/>
      <c r="U40" s="342"/>
      <c r="V40" s="342"/>
      <c r="W40" s="342"/>
      <c r="X40" s="342"/>
      <c r="Y40" s="342"/>
      <c r="Z40" s="342"/>
      <c r="AA40" s="342"/>
      <c r="AB40" s="342"/>
      <c r="AC40" s="342"/>
      <c r="AD40" s="342"/>
      <c r="AE40" s="342"/>
      <c r="AF40" s="342"/>
      <c r="AG40" s="342"/>
      <c r="AH40" s="342"/>
      <c r="AI40" s="342"/>
      <c r="AJ40" s="342"/>
      <c r="AK40" s="348" t="str">
        <f t="shared" si="1"/>
        <v/>
      </c>
      <c r="AL40" s="349" t="str">
        <f t="shared" si="2"/>
        <v/>
      </c>
      <c r="AM40" s="349" t="str">
        <f t="shared" si="3"/>
        <v/>
      </c>
      <c r="AN40" s="349" t="str">
        <f t="shared" si="4"/>
        <v/>
      </c>
      <c r="AO40" s="349" t="str">
        <f t="shared" si="5"/>
        <v/>
      </c>
      <c r="AP40" s="332"/>
      <c r="AQ40" s="329"/>
    </row>
    <row r="41" spans="2:43">
      <c r="B41" s="329"/>
      <c r="C41" s="332"/>
      <c r="D41" s="347" t="str">
        <f>IF(ข้อมูลนร.2!D39="","",ข้อมูลนร.2!D39)</f>
        <v/>
      </c>
      <c r="E41" s="540"/>
      <c r="F41" s="342"/>
      <c r="G41" s="342"/>
      <c r="H41" s="342"/>
      <c r="I41" s="342"/>
      <c r="J41" s="342"/>
      <c r="K41" s="342"/>
      <c r="L41" s="342"/>
      <c r="M41" s="342"/>
      <c r="N41" s="342"/>
      <c r="O41" s="342"/>
      <c r="P41" s="342"/>
      <c r="Q41" s="342"/>
      <c r="R41" s="342"/>
      <c r="S41" s="342"/>
      <c r="T41" s="342"/>
      <c r="U41" s="342"/>
      <c r="V41" s="342"/>
      <c r="W41" s="342"/>
      <c r="X41" s="342"/>
      <c r="Y41" s="342"/>
      <c r="Z41" s="342"/>
      <c r="AA41" s="342"/>
      <c r="AB41" s="342"/>
      <c r="AC41" s="342"/>
      <c r="AD41" s="342"/>
      <c r="AE41" s="342"/>
      <c r="AF41" s="342"/>
      <c r="AG41" s="342"/>
      <c r="AH41" s="342"/>
      <c r="AI41" s="342"/>
      <c r="AJ41" s="342"/>
      <c r="AK41" s="348" t="str">
        <f t="shared" si="1"/>
        <v/>
      </c>
      <c r="AL41" s="349" t="str">
        <f t="shared" si="2"/>
        <v/>
      </c>
      <c r="AM41" s="349" t="str">
        <f t="shared" si="3"/>
        <v/>
      </c>
      <c r="AN41" s="349" t="str">
        <f t="shared" si="4"/>
        <v/>
      </c>
      <c r="AO41" s="349" t="str">
        <f t="shared" si="5"/>
        <v/>
      </c>
      <c r="AP41" s="332"/>
      <c r="AQ41" s="329"/>
    </row>
    <row r="42" spans="2:43">
      <c r="B42" s="329"/>
      <c r="C42" s="332"/>
      <c r="D42" s="347" t="str">
        <f>IF(ข้อมูลนร.2!D40="","",ข้อมูลนร.2!D40)</f>
        <v/>
      </c>
      <c r="E42" s="540"/>
      <c r="F42" s="342"/>
      <c r="G42" s="342"/>
      <c r="H42" s="342"/>
      <c r="I42" s="342"/>
      <c r="J42" s="342"/>
      <c r="K42" s="342"/>
      <c r="L42" s="342"/>
      <c r="M42" s="342"/>
      <c r="N42" s="342"/>
      <c r="O42" s="342"/>
      <c r="P42" s="342"/>
      <c r="Q42" s="342"/>
      <c r="R42" s="342"/>
      <c r="S42" s="342"/>
      <c r="T42" s="342"/>
      <c r="U42" s="342"/>
      <c r="V42" s="342"/>
      <c r="W42" s="342"/>
      <c r="X42" s="342"/>
      <c r="Y42" s="342"/>
      <c r="Z42" s="342"/>
      <c r="AA42" s="342"/>
      <c r="AB42" s="342"/>
      <c r="AC42" s="342"/>
      <c r="AD42" s="342"/>
      <c r="AE42" s="342"/>
      <c r="AF42" s="342"/>
      <c r="AG42" s="342"/>
      <c r="AH42" s="342"/>
      <c r="AI42" s="342"/>
      <c r="AJ42" s="342"/>
      <c r="AK42" s="348" t="str">
        <f t="shared" si="1"/>
        <v/>
      </c>
      <c r="AL42" s="349" t="str">
        <f t="shared" si="2"/>
        <v/>
      </c>
      <c r="AM42" s="349" t="str">
        <f t="shared" si="3"/>
        <v/>
      </c>
      <c r="AN42" s="349" t="str">
        <f t="shared" si="4"/>
        <v/>
      </c>
      <c r="AO42" s="349" t="str">
        <f t="shared" si="5"/>
        <v/>
      </c>
      <c r="AP42" s="332"/>
      <c r="AQ42" s="329"/>
    </row>
    <row r="43" spans="2:43">
      <c r="B43" s="329"/>
      <c r="C43" s="332"/>
      <c r="D43" s="347" t="str">
        <f>IF(ข้อมูลนร.2!D41="","",ข้อมูลนร.2!D41)</f>
        <v/>
      </c>
      <c r="E43" s="540"/>
      <c r="F43" s="342"/>
      <c r="G43" s="342"/>
      <c r="H43" s="342"/>
      <c r="I43" s="342"/>
      <c r="J43" s="342"/>
      <c r="K43" s="342"/>
      <c r="L43" s="342"/>
      <c r="M43" s="342"/>
      <c r="N43" s="342"/>
      <c r="O43" s="342"/>
      <c r="P43" s="342"/>
      <c r="Q43" s="342"/>
      <c r="R43" s="342"/>
      <c r="S43" s="342"/>
      <c r="T43" s="342"/>
      <c r="U43" s="342"/>
      <c r="V43" s="342"/>
      <c r="W43" s="342"/>
      <c r="X43" s="342"/>
      <c r="Y43" s="342"/>
      <c r="Z43" s="342"/>
      <c r="AA43" s="342"/>
      <c r="AB43" s="342"/>
      <c r="AC43" s="342"/>
      <c r="AD43" s="342"/>
      <c r="AE43" s="342"/>
      <c r="AF43" s="342"/>
      <c r="AG43" s="342"/>
      <c r="AH43" s="342"/>
      <c r="AI43" s="342"/>
      <c r="AJ43" s="342"/>
      <c r="AK43" s="348" t="str">
        <f t="shared" si="1"/>
        <v/>
      </c>
      <c r="AL43" s="349" t="str">
        <f t="shared" si="2"/>
        <v/>
      </c>
      <c r="AM43" s="349" t="str">
        <f t="shared" si="3"/>
        <v/>
      </c>
      <c r="AN43" s="349" t="str">
        <f t="shared" si="4"/>
        <v/>
      </c>
      <c r="AO43" s="349" t="str">
        <f t="shared" si="5"/>
        <v/>
      </c>
      <c r="AP43" s="332"/>
      <c r="AQ43" s="329"/>
    </row>
    <row r="44" spans="2:43">
      <c r="B44" s="329"/>
      <c r="C44" s="332"/>
      <c r="D44" s="541" t="s">
        <v>65</v>
      </c>
      <c r="E44" s="542"/>
      <c r="F44" s="543"/>
      <c r="G44" s="544"/>
      <c r="H44" s="544"/>
      <c r="I44" s="544"/>
      <c r="J44" s="544"/>
      <c r="K44" s="544"/>
      <c r="L44" s="544"/>
      <c r="M44" s="544"/>
      <c r="N44" s="544"/>
      <c r="O44" s="544"/>
      <c r="P44" s="544"/>
      <c r="Q44" s="544"/>
      <c r="R44" s="544"/>
      <c r="S44" s="544"/>
      <c r="T44" s="544"/>
      <c r="U44" s="544"/>
      <c r="V44" s="544"/>
      <c r="W44" s="544"/>
      <c r="X44" s="544"/>
      <c r="Y44" s="544"/>
      <c r="Z44" s="544"/>
      <c r="AA44" s="544"/>
      <c r="AB44" s="544"/>
      <c r="AC44" s="544"/>
      <c r="AD44" s="544"/>
      <c r="AE44" s="544"/>
      <c r="AF44" s="544"/>
      <c r="AG44" s="544"/>
      <c r="AH44" s="544"/>
      <c r="AI44" s="544"/>
      <c r="AJ44" s="544"/>
      <c r="AK44" s="545"/>
      <c r="AL44" s="546"/>
      <c r="AM44" s="547"/>
      <c r="AN44" s="547"/>
      <c r="AO44" s="548"/>
      <c r="AP44" s="332"/>
      <c r="AQ44" s="329"/>
    </row>
    <row r="45" spans="2:43">
      <c r="B45" s="329"/>
      <c r="C45" s="332"/>
      <c r="D45" s="333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  <c r="AJ45" s="332"/>
      <c r="AK45" s="332"/>
      <c r="AL45" s="332"/>
      <c r="AM45" s="332"/>
      <c r="AN45" s="332"/>
      <c r="AO45" s="332"/>
      <c r="AP45" s="332"/>
      <c r="AQ45" s="329"/>
    </row>
    <row r="46" spans="2:43">
      <c r="B46" s="329"/>
      <c r="C46" s="329"/>
      <c r="D46" s="330"/>
      <c r="E46" s="329"/>
      <c r="F46" s="329"/>
      <c r="G46" s="329"/>
      <c r="H46" s="329"/>
      <c r="I46" s="329"/>
      <c r="J46" s="329"/>
      <c r="K46" s="329"/>
      <c r="L46" s="329"/>
      <c r="M46" s="329"/>
      <c r="N46" s="329"/>
      <c r="O46" s="329"/>
      <c r="P46" s="329"/>
      <c r="Q46" s="329"/>
      <c r="R46" s="329"/>
      <c r="S46" s="329"/>
      <c r="T46" s="329"/>
      <c r="U46" s="329"/>
      <c r="V46" s="329"/>
      <c r="W46" s="329"/>
      <c r="X46" s="329"/>
      <c r="Y46" s="329"/>
      <c r="Z46" s="329"/>
      <c r="AA46" s="329"/>
      <c r="AB46" s="329"/>
      <c r="AC46" s="329"/>
      <c r="AD46" s="329"/>
      <c r="AE46" s="329"/>
      <c r="AF46" s="329"/>
      <c r="AG46" s="329"/>
      <c r="AH46" s="329"/>
      <c r="AI46" s="329"/>
      <c r="AJ46" s="329"/>
      <c r="AK46" s="329"/>
      <c r="AL46" s="329"/>
      <c r="AM46" s="329"/>
      <c r="AN46" s="329"/>
      <c r="AO46" s="329"/>
      <c r="AP46" s="329"/>
      <c r="AQ46" s="329"/>
    </row>
  </sheetData>
  <sheetProtection algorithmName="SHA-512" hashValue="xEq49ytf/uh9nay7odevZxKRm8r66HV8mMGNW/d8VVURs7avDxSidRZkp/YBOFVeO/UCmgdcGnyUMoNWXIGHzQ==" saltValue="rC57t2jmU08tXHYmOuwNTQ==" spinCount="100000" sheet="1" objects="1" scenarios="1" formatCells="0" selectLockedCells="1"/>
  <protectedRanges>
    <protectedRange sqref="F44 V9:V43 AC9:AC43 F7:AJ8" name="ช่วง1"/>
    <protectedRange sqref="R9:U9 F10:U43 W9:AB43 AD9:AJ43" name="ช่วง1_3"/>
    <protectedRange sqref="F9:Q9" name="ช่วง1_2_1"/>
  </protectedRanges>
  <mergeCells count="15">
    <mergeCell ref="E9:E43"/>
    <mergeCell ref="D44:E44"/>
    <mergeCell ref="F44:AK44"/>
    <mergeCell ref="AL44:AO44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3">
    <cfRule type="cellIs" dxfId="46" priority="1" operator="equal">
      <formula>"ข"</formula>
    </cfRule>
    <cfRule type="cellIs" dxfId="45" priority="2" operator="equal">
      <formula>"ล"</formula>
    </cfRule>
    <cfRule type="cellIs" dxfId="44" priority="3" operator="equal">
      <formula>"ป"</formula>
    </cfRule>
    <cfRule type="cellIs" dxfId="43" priority="4" operator="equal">
      <formula>"/"</formula>
    </cfRule>
  </conditionalFormatting>
  <pageMargins left="0.31496062992125984" right="0" top="0.47244094488188981" bottom="0.27559055118110237" header="0.31496062992125984" footer="0.11811023622047245"/>
  <pageSetup paperSize="9" orientation="portrait" blackAndWhite="1" horizontalDpi="4294967293" verticalDpi="0" r:id="rId1"/>
  <ignoredErrors>
    <ignoredError sqref="H6:AJ6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SS!$D$3</xm:f>
          </x14:formula1>
          <xm:sqref>F8:AJ8</xm:sqref>
        </x14:dataValidation>
        <x14:dataValidation type="list" allowBlank="1" showInputMessage="1" showErrorMessage="1">
          <x14:formula1>
            <xm:f>SS!$A$3:$A$6</xm:f>
          </x14:formula1>
          <xm:sqref>F9:AJ43</xm:sqref>
        </x14:dataValidation>
        <x14:dataValidation type="list" allowBlank="1" showInputMessage="1" showErrorMessage="1">
          <x14:formula1>
            <xm:f>SS!$B$3:$B$9</xm:f>
          </x14:formula1>
          <xm:sqref>F7:AJ7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46"/>
  <sheetViews>
    <sheetView showGridLines="0" showRowColHeaders="0" zoomScale="95" zoomScaleNormal="95" workbookViewId="0">
      <selection activeCell="AE5" sqref="AE5:AH5"/>
    </sheetView>
  </sheetViews>
  <sheetFormatPr defaultRowHeight="18.75"/>
  <cols>
    <col min="1" max="1" width="37.125" style="331" customWidth="1"/>
    <col min="2" max="2" width="4.625" style="331" customWidth="1"/>
    <col min="3" max="3" width="3.625" style="331" customWidth="1"/>
    <col min="4" max="4" width="3.125" style="350" customWidth="1"/>
    <col min="5" max="5" width="3.125" style="331" customWidth="1"/>
    <col min="6" max="36" width="2.25" style="331" customWidth="1"/>
    <col min="37" max="37" width="3.625" style="331" customWidth="1"/>
    <col min="38" max="41" width="3.25" style="331" customWidth="1"/>
    <col min="42" max="42" width="3.625" style="331" customWidth="1"/>
    <col min="43" max="43" width="4.625" style="331" customWidth="1"/>
    <col min="44" max="16384" width="9" style="331"/>
  </cols>
  <sheetData>
    <row r="1" spans="2:43">
      <c r="B1" s="329"/>
      <c r="C1" s="329"/>
      <c r="D1" s="330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  <c r="W1" s="329"/>
      <c r="X1" s="329"/>
      <c r="Y1" s="329"/>
      <c r="Z1" s="329"/>
      <c r="AA1" s="329"/>
      <c r="AB1" s="329"/>
      <c r="AC1" s="329"/>
      <c r="AD1" s="329"/>
      <c r="AE1" s="329"/>
      <c r="AF1" s="329"/>
      <c r="AG1" s="329"/>
      <c r="AH1" s="329"/>
      <c r="AI1" s="329"/>
      <c r="AJ1" s="329"/>
      <c r="AK1" s="329"/>
      <c r="AL1" s="329"/>
      <c r="AM1" s="329"/>
      <c r="AN1" s="329"/>
      <c r="AO1" s="329"/>
      <c r="AP1" s="329"/>
      <c r="AQ1" s="329"/>
    </row>
    <row r="2" spans="2:43" ht="21.95" customHeight="1">
      <c r="B2" s="329"/>
      <c r="C2" s="332"/>
      <c r="D2" s="333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  <c r="Y2" s="549"/>
      <c r="Z2" s="549"/>
      <c r="AA2" s="549"/>
      <c r="AB2" s="549"/>
      <c r="AC2" s="549"/>
      <c r="AD2" s="549"/>
      <c r="AE2" s="549"/>
      <c r="AF2" s="549"/>
      <c r="AG2" s="549"/>
      <c r="AH2" s="549"/>
      <c r="AI2" s="549"/>
      <c r="AJ2" s="549"/>
      <c r="AK2" s="549"/>
      <c r="AL2" s="332"/>
      <c r="AM2" s="332"/>
      <c r="AN2" s="332"/>
      <c r="AO2" s="332"/>
      <c r="AP2" s="332"/>
      <c r="AQ2" s="329"/>
    </row>
    <row r="3" spans="2:43" ht="21.95" customHeight="1">
      <c r="B3" s="329"/>
      <c r="C3" s="332"/>
      <c r="D3" s="550" t="s">
        <v>147</v>
      </c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0"/>
      <c r="W3" s="550"/>
      <c r="X3" s="550"/>
      <c r="Y3" s="550"/>
      <c r="Z3" s="550"/>
      <c r="AA3" s="550"/>
      <c r="AB3" s="550"/>
      <c r="AC3" s="550"/>
      <c r="AD3" s="550"/>
      <c r="AE3" s="550"/>
      <c r="AF3" s="550"/>
      <c r="AG3" s="550"/>
      <c r="AH3" s="550"/>
      <c r="AI3" s="550"/>
      <c r="AJ3" s="550"/>
      <c r="AK3" s="550"/>
      <c r="AL3" s="550"/>
      <c r="AM3" s="550"/>
      <c r="AN3" s="550"/>
      <c r="AO3" s="550"/>
      <c r="AP3" s="332"/>
      <c r="AQ3" s="329"/>
    </row>
    <row r="4" spans="2:43" ht="12.75" customHeight="1">
      <c r="B4" s="329"/>
      <c r="C4" s="332"/>
      <c r="D4" s="333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  <c r="Z4" s="334"/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2"/>
      <c r="AM4" s="332"/>
      <c r="AN4" s="332"/>
      <c r="AO4" s="332"/>
      <c r="AP4" s="332"/>
      <c r="AQ4" s="329"/>
    </row>
    <row r="5" spans="2:43">
      <c r="B5" s="329"/>
      <c r="C5" s="332"/>
      <c r="D5" s="551" t="s">
        <v>35</v>
      </c>
      <c r="E5" s="335"/>
      <c r="F5" s="553" t="s">
        <v>58</v>
      </c>
      <c r="G5" s="553"/>
      <c r="H5" s="553"/>
      <c r="I5" s="553"/>
      <c r="J5" s="554"/>
      <c r="K5" s="555">
        <v>1</v>
      </c>
      <c r="L5" s="555"/>
      <c r="M5" s="555"/>
      <c r="N5" s="556" t="s">
        <v>50</v>
      </c>
      <c r="O5" s="556"/>
      <c r="P5" s="556"/>
      <c r="Q5" s="556"/>
      <c r="R5" s="556"/>
      <c r="S5" s="555" t="s">
        <v>69</v>
      </c>
      <c r="T5" s="555"/>
      <c r="U5" s="555"/>
      <c r="V5" s="555"/>
      <c r="W5" s="555"/>
      <c r="X5" s="555"/>
      <c r="Y5" s="555"/>
      <c r="Z5" s="555"/>
      <c r="AA5" s="556" t="s">
        <v>51</v>
      </c>
      <c r="AB5" s="556"/>
      <c r="AC5" s="556"/>
      <c r="AD5" s="556"/>
      <c r="AE5" s="555">
        <v>2566</v>
      </c>
      <c r="AF5" s="555"/>
      <c r="AG5" s="555"/>
      <c r="AH5" s="555"/>
      <c r="AI5" s="336"/>
      <c r="AJ5" s="337"/>
      <c r="AK5" s="338"/>
      <c r="AL5" s="557" t="s">
        <v>59</v>
      </c>
      <c r="AM5" s="558"/>
      <c r="AN5" s="558"/>
      <c r="AO5" s="559"/>
      <c r="AP5" s="332"/>
      <c r="AQ5" s="329"/>
    </row>
    <row r="6" spans="2:43">
      <c r="B6" s="329"/>
      <c r="C6" s="332"/>
      <c r="D6" s="552"/>
      <c r="E6" s="339" t="s">
        <v>49</v>
      </c>
      <c r="F6" s="397">
        <v>1</v>
      </c>
      <c r="G6" s="397">
        <f>F6+1</f>
        <v>2</v>
      </c>
      <c r="H6" s="397">
        <f t="shared" ref="H6:AI6" si="0">G6+1</f>
        <v>3</v>
      </c>
      <c r="I6" s="397">
        <f t="shared" si="0"/>
        <v>4</v>
      </c>
      <c r="J6" s="397">
        <f t="shared" si="0"/>
        <v>5</v>
      </c>
      <c r="K6" s="397">
        <f t="shared" si="0"/>
        <v>6</v>
      </c>
      <c r="L6" s="397">
        <f t="shared" si="0"/>
        <v>7</v>
      </c>
      <c r="M6" s="397">
        <f t="shared" si="0"/>
        <v>8</v>
      </c>
      <c r="N6" s="397">
        <f t="shared" si="0"/>
        <v>9</v>
      </c>
      <c r="O6" s="397">
        <f t="shared" si="0"/>
        <v>10</v>
      </c>
      <c r="P6" s="397">
        <f t="shared" si="0"/>
        <v>11</v>
      </c>
      <c r="Q6" s="397">
        <f t="shared" si="0"/>
        <v>12</v>
      </c>
      <c r="R6" s="397">
        <f t="shared" si="0"/>
        <v>13</v>
      </c>
      <c r="S6" s="397">
        <f t="shared" si="0"/>
        <v>14</v>
      </c>
      <c r="T6" s="397">
        <f t="shared" si="0"/>
        <v>15</v>
      </c>
      <c r="U6" s="397">
        <f t="shared" si="0"/>
        <v>16</v>
      </c>
      <c r="V6" s="397">
        <f t="shared" si="0"/>
        <v>17</v>
      </c>
      <c r="W6" s="397">
        <f t="shared" si="0"/>
        <v>18</v>
      </c>
      <c r="X6" s="397">
        <f t="shared" si="0"/>
        <v>19</v>
      </c>
      <c r="Y6" s="397">
        <f t="shared" si="0"/>
        <v>20</v>
      </c>
      <c r="Z6" s="397">
        <f t="shared" si="0"/>
        <v>21</v>
      </c>
      <c r="AA6" s="397">
        <f t="shared" si="0"/>
        <v>22</v>
      </c>
      <c r="AB6" s="397">
        <f t="shared" si="0"/>
        <v>23</v>
      </c>
      <c r="AC6" s="397">
        <f t="shared" si="0"/>
        <v>24</v>
      </c>
      <c r="AD6" s="397">
        <f t="shared" si="0"/>
        <v>25</v>
      </c>
      <c r="AE6" s="397">
        <f t="shared" si="0"/>
        <v>26</v>
      </c>
      <c r="AF6" s="397">
        <f t="shared" si="0"/>
        <v>27</v>
      </c>
      <c r="AG6" s="397">
        <f t="shared" si="0"/>
        <v>28</v>
      </c>
      <c r="AH6" s="397">
        <f t="shared" si="0"/>
        <v>29</v>
      </c>
      <c r="AI6" s="397">
        <f t="shared" si="0"/>
        <v>30</v>
      </c>
      <c r="AJ6" s="397">
        <f>AI6+1</f>
        <v>31</v>
      </c>
      <c r="AK6" s="340" t="s">
        <v>16</v>
      </c>
      <c r="AL6" s="560" t="str">
        <f>IF(S5="","",S5)</f>
        <v>มิถุนายน</v>
      </c>
      <c r="AM6" s="561"/>
      <c r="AN6" s="561"/>
      <c r="AO6" s="562"/>
      <c r="AP6" s="332"/>
      <c r="AQ6" s="329"/>
    </row>
    <row r="7" spans="2:43">
      <c r="B7" s="329"/>
      <c r="C7" s="332"/>
      <c r="D7" s="552"/>
      <c r="E7" s="341" t="s">
        <v>60</v>
      </c>
      <c r="F7" s="342"/>
      <c r="G7" s="342"/>
      <c r="H7" s="342"/>
      <c r="I7" s="342"/>
      <c r="J7" s="342"/>
      <c r="K7" s="342"/>
      <c r="L7" s="342"/>
      <c r="M7" s="342"/>
      <c r="N7" s="342"/>
      <c r="O7" s="342"/>
      <c r="P7" s="342"/>
      <c r="Q7" s="342"/>
      <c r="R7" s="342"/>
      <c r="S7" s="342"/>
      <c r="T7" s="342"/>
      <c r="U7" s="342"/>
      <c r="V7" s="342"/>
      <c r="W7" s="342"/>
      <c r="X7" s="342"/>
      <c r="Y7" s="342"/>
      <c r="Z7" s="342"/>
      <c r="AA7" s="342"/>
      <c r="AB7" s="342"/>
      <c r="AC7" s="342"/>
      <c r="AD7" s="342"/>
      <c r="AE7" s="342"/>
      <c r="AF7" s="342"/>
      <c r="AG7" s="342"/>
      <c r="AH7" s="342"/>
      <c r="AI7" s="342"/>
      <c r="AJ7" s="342"/>
      <c r="AK7" s="343" t="s">
        <v>221</v>
      </c>
      <c r="AL7" s="563"/>
      <c r="AM7" s="564"/>
      <c r="AN7" s="564"/>
      <c r="AO7" s="565"/>
      <c r="AP7" s="332"/>
      <c r="AQ7" s="329"/>
    </row>
    <row r="8" spans="2:43" ht="15.75" customHeight="1">
      <c r="B8" s="329"/>
      <c r="C8" s="332"/>
      <c r="D8" s="344"/>
      <c r="E8" s="345"/>
      <c r="F8" s="342"/>
      <c r="G8" s="342"/>
      <c r="H8" s="342"/>
      <c r="I8" s="342"/>
      <c r="J8" s="342"/>
      <c r="K8" s="342"/>
      <c r="L8" s="342"/>
      <c r="M8" s="342"/>
      <c r="N8" s="342"/>
      <c r="O8" s="342"/>
      <c r="P8" s="342"/>
      <c r="Q8" s="342"/>
      <c r="R8" s="342"/>
      <c r="S8" s="342"/>
      <c r="T8" s="342"/>
      <c r="U8" s="342"/>
      <c r="V8" s="342"/>
      <c r="W8" s="342"/>
      <c r="X8" s="342"/>
      <c r="Y8" s="342"/>
      <c r="Z8" s="342"/>
      <c r="AA8" s="342"/>
      <c r="AB8" s="342"/>
      <c r="AC8" s="342"/>
      <c r="AD8" s="342"/>
      <c r="AE8" s="342"/>
      <c r="AF8" s="342"/>
      <c r="AG8" s="342"/>
      <c r="AH8" s="342"/>
      <c r="AI8" s="342"/>
      <c r="AJ8" s="342"/>
      <c r="AK8" s="338">
        <f>COUNTA(F8:AJ8)</f>
        <v>0</v>
      </c>
      <c r="AL8" s="346" t="s">
        <v>61</v>
      </c>
      <c r="AM8" s="346" t="s">
        <v>62</v>
      </c>
      <c r="AN8" s="346" t="s">
        <v>63</v>
      </c>
      <c r="AO8" s="346" t="s">
        <v>64</v>
      </c>
      <c r="AP8" s="332"/>
      <c r="AQ8" s="329"/>
    </row>
    <row r="9" spans="2:43">
      <c r="B9" s="329"/>
      <c r="C9" s="332"/>
      <c r="D9" s="347" t="str">
        <f>IF(ข้อมูลนร.2!D7="","",ข้อมูลนร.2!D7)</f>
        <v>1</v>
      </c>
      <c r="E9" s="539"/>
      <c r="F9" s="342"/>
      <c r="G9" s="342"/>
      <c r="H9" s="342"/>
      <c r="I9" s="342"/>
      <c r="J9" s="342"/>
      <c r="K9" s="342"/>
      <c r="L9" s="342"/>
      <c r="M9" s="342"/>
      <c r="N9" s="342"/>
      <c r="O9" s="342"/>
      <c r="P9" s="342"/>
      <c r="Q9" s="342"/>
      <c r="R9" s="342"/>
      <c r="S9" s="342"/>
      <c r="T9" s="342"/>
      <c r="U9" s="342"/>
      <c r="V9" s="342"/>
      <c r="W9" s="342"/>
      <c r="X9" s="342"/>
      <c r="Y9" s="342"/>
      <c r="Z9" s="342"/>
      <c r="AA9" s="342"/>
      <c r="AB9" s="342"/>
      <c r="AC9" s="342"/>
      <c r="AD9" s="342"/>
      <c r="AE9" s="342"/>
      <c r="AF9" s="342"/>
      <c r="AG9" s="342"/>
      <c r="AH9" s="342"/>
      <c r="AI9" s="342"/>
      <c r="AJ9" s="342"/>
      <c r="AK9" s="348">
        <f>IF(D9="","",COUNTIF(F9:AJ9,"/"))</f>
        <v>0</v>
      </c>
      <c r="AL9" s="349">
        <f>IF(D9="","",COUNTIF(F9:AJ9,"/"))</f>
        <v>0</v>
      </c>
      <c r="AM9" s="349">
        <f>IF(D9="","",COUNTIF(F9:AJ9,"ป"))</f>
        <v>0</v>
      </c>
      <c r="AN9" s="349">
        <f>IF(D9="","",COUNTIF(F9:AJ9,"ล"))</f>
        <v>0</v>
      </c>
      <c r="AO9" s="349">
        <f>IF(D9="","",COUNTIF(F9:AJ9,"ข"))</f>
        <v>0</v>
      </c>
      <c r="AP9" s="332"/>
      <c r="AQ9" s="329"/>
    </row>
    <row r="10" spans="2:43">
      <c r="B10" s="329"/>
      <c r="C10" s="332"/>
      <c r="D10" s="347" t="str">
        <f>IF(ข้อมูลนร.2!D8="","",ข้อมูลนร.2!D8)</f>
        <v>2</v>
      </c>
      <c r="E10" s="540"/>
      <c r="F10" s="342"/>
      <c r="G10" s="342"/>
      <c r="H10" s="342"/>
      <c r="I10" s="342"/>
      <c r="J10" s="342"/>
      <c r="K10" s="342"/>
      <c r="L10" s="342"/>
      <c r="M10" s="342"/>
      <c r="N10" s="342"/>
      <c r="O10" s="342"/>
      <c r="P10" s="342"/>
      <c r="Q10" s="342"/>
      <c r="R10" s="342"/>
      <c r="S10" s="342"/>
      <c r="T10" s="342"/>
      <c r="U10" s="342"/>
      <c r="V10" s="342"/>
      <c r="W10" s="342"/>
      <c r="X10" s="342"/>
      <c r="Y10" s="342"/>
      <c r="Z10" s="342"/>
      <c r="AA10" s="342"/>
      <c r="AB10" s="342"/>
      <c r="AC10" s="342"/>
      <c r="AD10" s="342"/>
      <c r="AE10" s="342"/>
      <c r="AF10" s="342"/>
      <c r="AG10" s="342"/>
      <c r="AH10" s="342"/>
      <c r="AI10" s="342"/>
      <c r="AJ10" s="342"/>
      <c r="AK10" s="348">
        <f t="shared" ref="AK10:AK43" si="1">IF(D10="","",COUNTIF(F10:AJ10,"/"))</f>
        <v>0</v>
      </c>
      <c r="AL10" s="349">
        <f t="shared" ref="AL10:AL43" si="2">IF(D10="","",COUNTIF(F10:AJ10,"/"))</f>
        <v>0</v>
      </c>
      <c r="AM10" s="349">
        <f t="shared" ref="AM10:AM43" si="3">IF(D10="","",COUNTIF(F10:AJ10,"ป"))</f>
        <v>0</v>
      </c>
      <c r="AN10" s="349">
        <f t="shared" ref="AN10:AN43" si="4">IF(D10="","",COUNTIF(F10:AJ10,"ล"))</f>
        <v>0</v>
      </c>
      <c r="AO10" s="349">
        <f t="shared" ref="AO10:AO43" si="5">IF(D10="","",COUNTIF(F10:AJ10,"ข"))</f>
        <v>0</v>
      </c>
      <c r="AP10" s="332"/>
      <c r="AQ10" s="329"/>
    </row>
    <row r="11" spans="2:43">
      <c r="B11" s="329"/>
      <c r="C11" s="332"/>
      <c r="D11" s="347" t="str">
        <f>IF(ข้อมูลนร.2!D9="","",ข้อมูลนร.2!D9)</f>
        <v>3</v>
      </c>
      <c r="E11" s="540"/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8">
        <f t="shared" si="1"/>
        <v>0</v>
      </c>
      <c r="AL11" s="349">
        <f t="shared" si="2"/>
        <v>0</v>
      </c>
      <c r="AM11" s="349">
        <f t="shared" si="3"/>
        <v>0</v>
      </c>
      <c r="AN11" s="349">
        <f t="shared" si="4"/>
        <v>0</v>
      </c>
      <c r="AO11" s="349">
        <f t="shared" si="5"/>
        <v>0</v>
      </c>
      <c r="AP11" s="332"/>
      <c r="AQ11" s="329"/>
    </row>
    <row r="12" spans="2:43">
      <c r="B12" s="329"/>
      <c r="C12" s="332"/>
      <c r="D12" s="347" t="str">
        <f>IF(ข้อมูลนร.2!D10="","",ข้อมูลนร.2!D10)</f>
        <v>4</v>
      </c>
      <c r="E12" s="540"/>
      <c r="F12" s="342"/>
      <c r="G12" s="342"/>
      <c r="H12" s="342"/>
      <c r="I12" s="342"/>
      <c r="J12" s="342"/>
      <c r="K12" s="342"/>
      <c r="L12" s="342"/>
      <c r="M12" s="342"/>
      <c r="N12" s="342"/>
      <c r="O12" s="342"/>
      <c r="P12" s="342"/>
      <c r="Q12" s="342"/>
      <c r="R12" s="342"/>
      <c r="S12" s="342"/>
      <c r="T12" s="342"/>
      <c r="U12" s="342"/>
      <c r="V12" s="342"/>
      <c r="W12" s="342"/>
      <c r="X12" s="342"/>
      <c r="Y12" s="342"/>
      <c r="Z12" s="342"/>
      <c r="AA12" s="342"/>
      <c r="AB12" s="342"/>
      <c r="AC12" s="342"/>
      <c r="AD12" s="342"/>
      <c r="AE12" s="342"/>
      <c r="AF12" s="342"/>
      <c r="AG12" s="342"/>
      <c r="AH12" s="342"/>
      <c r="AI12" s="342"/>
      <c r="AJ12" s="342"/>
      <c r="AK12" s="348">
        <f t="shared" si="1"/>
        <v>0</v>
      </c>
      <c r="AL12" s="349">
        <f t="shared" si="2"/>
        <v>0</v>
      </c>
      <c r="AM12" s="349">
        <f t="shared" si="3"/>
        <v>0</v>
      </c>
      <c r="AN12" s="349">
        <f t="shared" si="4"/>
        <v>0</v>
      </c>
      <c r="AO12" s="349">
        <f t="shared" si="5"/>
        <v>0</v>
      </c>
      <c r="AP12" s="332"/>
      <c r="AQ12" s="329"/>
    </row>
    <row r="13" spans="2:43">
      <c r="B13" s="329"/>
      <c r="C13" s="332"/>
      <c r="D13" s="347" t="str">
        <f>IF(ข้อมูลนร.2!D11="","",ข้อมูลนร.2!D11)</f>
        <v/>
      </c>
      <c r="E13" s="540"/>
      <c r="F13" s="342"/>
      <c r="G13" s="342"/>
      <c r="H13" s="342"/>
      <c r="I13" s="342"/>
      <c r="J13" s="342"/>
      <c r="K13" s="342"/>
      <c r="L13" s="342"/>
      <c r="M13" s="342"/>
      <c r="N13" s="342"/>
      <c r="O13" s="342"/>
      <c r="P13" s="342"/>
      <c r="Q13" s="342"/>
      <c r="R13" s="342"/>
      <c r="S13" s="342"/>
      <c r="T13" s="342"/>
      <c r="U13" s="342"/>
      <c r="V13" s="342"/>
      <c r="W13" s="342"/>
      <c r="X13" s="342"/>
      <c r="Y13" s="342"/>
      <c r="Z13" s="342"/>
      <c r="AA13" s="342"/>
      <c r="AB13" s="342"/>
      <c r="AC13" s="342"/>
      <c r="AD13" s="342"/>
      <c r="AE13" s="342"/>
      <c r="AF13" s="342"/>
      <c r="AG13" s="342"/>
      <c r="AH13" s="342"/>
      <c r="AI13" s="342"/>
      <c r="AJ13" s="342"/>
      <c r="AK13" s="348" t="str">
        <f t="shared" si="1"/>
        <v/>
      </c>
      <c r="AL13" s="349" t="str">
        <f t="shared" si="2"/>
        <v/>
      </c>
      <c r="AM13" s="349" t="str">
        <f t="shared" si="3"/>
        <v/>
      </c>
      <c r="AN13" s="349" t="str">
        <f t="shared" si="4"/>
        <v/>
      </c>
      <c r="AO13" s="349" t="str">
        <f t="shared" si="5"/>
        <v/>
      </c>
      <c r="AP13" s="332"/>
      <c r="AQ13" s="329"/>
    </row>
    <row r="14" spans="2:43">
      <c r="B14" s="329"/>
      <c r="C14" s="332"/>
      <c r="D14" s="347" t="str">
        <f>IF(ข้อมูลนร.2!D12="","",ข้อมูลนร.2!D12)</f>
        <v/>
      </c>
      <c r="E14" s="540"/>
      <c r="F14" s="342"/>
      <c r="G14" s="342"/>
      <c r="H14" s="342"/>
      <c r="I14" s="342"/>
      <c r="J14" s="342"/>
      <c r="K14" s="342"/>
      <c r="L14" s="342"/>
      <c r="M14" s="342"/>
      <c r="N14" s="342"/>
      <c r="O14" s="342"/>
      <c r="P14" s="342"/>
      <c r="Q14" s="342"/>
      <c r="R14" s="342"/>
      <c r="S14" s="342"/>
      <c r="T14" s="342"/>
      <c r="U14" s="342"/>
      <c r="V14" s="342"/>
      <c r="W14" s="342"/>
      <c r="X14" s="342"/>
      <c r="Y14" s="342"/>
      <c r="Z14" s="342"/>
      <c r="AA14" s="342"/>
      <c r="AB14" s="342"/>
      <c r="AC14" s="342"/>
      <c r="AD14" s="342"/>
      <c r="AE14" s="342"/>
      <c r="AF14" s="342"/>
      <c r="AG14" s="342"/>
      <c r="AH14" s="342"/>
      <c r="AI14" s="342"/>
      <c r="AJ14" s="342"/>
      <c r="AK14" s="348" t="str">
        <f t="shared" si="1"/>
        <v/>
      </c>
      <c r="AL14" s="349" t="str">
        <f t="shared" si="2"/>
        <v/>
      </c>
      <c r="AM14" s="349" t="str">
        <f t="shared" si="3"/>
        <v/>
      </c>
      <c r="AN14" s="349" t="str">
        <f t="shared" si="4"/>
        <v/>
      </c>
      <c r="AO14" s="349" t="str">
        <f t="shared" si="5"/>
        <v/>
      </c>
      <c r="AP14" s="332"/>
      <c r="AQ14" s="329"/>
    </row>
    <row r="15" spans="2:43">
      <c r="B15" s="329"/>
      <c r="C15" s="332"/>
      <c r="D15" s="347" t="str">
        <f>IF(ข้อมูลนร.2!D13="","",ข้อมูลนร.2!D13)</f>
        <v/>
      </c>
      <c r="E15" s="540"/>
      <c r="F15" s="342"/>
      <c r="G15" s="342"/>
      <c r="H15" s="342"/>
      <c r="I15" s="342"/>
      <c r="J15" s="342"/>
      <c r="K15" s="342"/>
      <c r="L15" s="342"/>
      <c r="M15" s="342"/>
      <c r="N15" s="342"/>
      <c r="O15" s="342"/>
      <c r="P15" s="342"/>
      <c r="Q15" s="342"/>
      <c r="R15" s="342"/>
      <c r="S15" s="342"/>
      <c r="T15" s="342"/>
      <c r="U15" s="342"/>
      <c r="V15" s="342"/>
      <c r="W15" s="342"/>
      <c r="X15" s="342"/>
      <c r="Y15" s="342"/>
      <c r="Z15" s="342"/>
      <c r="AA15" s="342"/>
      <c r="AB15" s="342"/>
      <c r="AC15" s="342"/>
      <c r="AD15" s="342"/>
      <c r="AE15" s="342"/>
      <c r="AF15" s="342"/>
      <c r="AG15" s="342"/>
      <c r="AH15" s="342"/>
      <c r="AI15" s="342"/>
      <c r="AJ15" s="342"/>
      <c r="AK15" s="348" t="str">
        <f t="shared" si="1"/>
        <v/>
      </c>
      <c r="AL15" s="349" t="str">
        <f t="shared" si="2"/>
        <v/>
      </c>
      <c r="AM15" s="349" t="str">
        <f t="shared" si="3"/>
        <v/>
      </c>
      <c r="AN15" s="349" t="str">
        <f t="shared" si="4"/>
        <v/>
      </c>
      <c r="AO15" s="349" t="str">
        <f t="shared" si="5"/>
        <v/>
      </c>
      <c r="AP15" s="332"/>
      <c r="AQ15" s="329"/>
    </row>
    <row r="16" spans="2:43">
      <c r="B16" s="329"/>
      <c r="C16" s="332"/>
      <c r="D16" s="347" t="str">
        <f>IF(ข้อมูลนร.2!D14="","",ข้อมูลนร.2!D14)</f>
        <v/>
      </c>
      <c r="E16" s="540"/>
      <c r="F16" s="342"/>
      <c r="G16" s="342"/>
      <c r="H16" s="342"/>
      <c r="I16" s="342"/>
      <c r="J16" s="342"/>
      <c r="K16" s="342"/>
      <c r="L16" s="342"/>
      <c r="M16" s="342"/>
      <c r="N16" s="342"/>
      <c r="O16" s="342"/>
      <c r="P16" s="342"/>
      <c r="Q16" s="342"/>
      <c r="R16" s="342"/>
      <c r="S16" s="342"/>
      <c r="T16" s="342"/>
      <c r="U16" s="342"/>
      <c r="V16" s="342"/>
      <c r="W16" s="342"/>
      <c r="X16" s="342"/>
      <c r="Y16" s="342"/>
      <c r="Z16" s="342"/>
      <c r="AA16" s="342"/>
      <c r="AB16" s="342"/>
      <c r="AC16" s="342"/>
      <c r="AD16" s="342"/>
      <c r="AE16" s="342"/>
      <c r="AF16" s="342"/>
      <c r="AG16" s="342"/>
      <c r="AH16" s="342"/>
      <c r="AI16" s="342"/>
      <c r="AJ16" s="342"/>
      <c r="AK16" s="348" t="str">
        <f t="shared" si="1"/>
        <v/>
      </c>
      <c r="AL16" s="349" t="str">
        <f t="shared" si="2"/>
        <v/>
      </c>
      <c r="AM16" s="349" t="str">
        <f t="shared" si="3"/>
        <v/>
      </c>
      <c r="AN16" s="349" t="str">
        <f t="shared" si="4"/>
        <v/>
      </c>
      <c r="AO16" s="349" t="str">
        <f t="shared" si="5"/>
        <v/>
      </c>
      <c r="AP16" s="332"/>
      <c r="AQ16" s="329"/>
    </row>
    <row r="17" spans="2:43">
      <c r="B17" s="329"/>
      <c r="C17" s="332"/>
      <c r="D17" s="347" t="str">
        <f>IF(ข้อมูลนร.2!D15="","",ข้อมูลนร.2!D15)</f>
        <v/>
      </c>
      <c r="E17" s="540"/>
      <c r="F17" s="342"/>
      <c r="G17" s="342"/>
      <c r="H17" s="342"/>
      <c r="I17" s="342"/>
      <c r="J17" s="342"/>
      <c r="K17" s="342"/>
      <c r="L17" s="342"/>
      <c r="M17" s="342"/>
      <c r="N17" s="342"/>
      <c r="O17" s="342"/>
      <c r="P17" s="342"/>
      <c r="Q17" s="342"/>
      <c r="R17" s="342"/>
      <c r="S17" s="342"/>
      <c r="T17" s="342"/>
      <c r="U17" s="342"/>
      <c r="V17" s="342"/>
      <c r="W17" s="342"/>
      <c r="X17" s="342"/>
      <c r="Y17" s="342"/>
      <c r="Z17" s="342"/>
      <c r="AA17" s="342"/>
      <c r="AB17" s="342"/>
      <c r="AC17" s="342"/>
      <c r="AD17" s="342"/>
      <c r="AE17" s="342"/>
      <c r="AF17" s="342"/>
      <c r="AG17" s="342"/>
      <c r="AH17" s="342"/>
      <c r="AI17" s="342"/>
      <c r="AJ17" s="342"/>
      <c r="AK17" s="348" t="str">
        <f t="shared" si="1"/>
        <v/>
      </c>
      <c r="AL17" s="349" t="str">
        <f t="shared" si="2"/>
        <v/>
      </c>
      <c r="AM17" s="349" t="str">
        <f t="shared" si="3"/>
        <v/>
      </c>
      <c r="AN17" s="349" t="str">
        <f t="shared" si="4"/>
        <v/>
      </c>
      <c r="AO17" s="349" t="str">
        <f t="shared" si="5"/>
        <v/>
      </c>
      <c r="AP17" s="332"/>
      <c r="AQ17" s="329"/>
    </row>
    <row r="18" spans="2:43">
      <c r="B18" s="329"/>
      <c r="C18" s="332"/>
      <c r="D18" s="347" t="str">
        <f>IF(ข้อมูลนร.2!D16="","",ข้อมูลนร.2!D16)</f>
        <v/>
      </c>
      <c r="E18" s="540"/>
      <c r="F18" s="342"/>
      <c r="G18" s="342"/>
      <c r="H18" s="342"/>
      <c r="I18" s="342"/>
      <c r="J18" s="342"/>
      <c r="K18" s="342"/>
      <c r="L18" s="342"/>
      <c r="M18" s="342"/>
      <c r="N18" s="342"/>
      <c r="O18" s="342"/>
      <c r="P18" s="342"/>
      <c r="Q18" s="342"/>
      <c r="R18" s="342"/>
      <c r="S18" s="342"/>
      <c r="T18" s="342"/>
      <c r="U18" s="342"/>
      <c r="V18" s="342"/>
      <c r="W18" s="342"/>
      <c r="X18" s="342"/>
      <c r="Y18" s="342"/>
      <c r="Z18" s="342"/>
      <c r="AA18" s="342"/>
      <c r="AB18" s="342"/>
      <c r="AC18" s="342"/>
      <c r="AD18" s="342"/>
      <c r="AE18" s="342"/>
      <c r="AF18" s="342"/>
      <c r="AG18" s="342"/>
      <c r="AH18" s="342"/>
      <c r="AI18" s="342"/>
      <c r="AJ18" s="342"/>
      <c r="AK18" s="348" t="str">
        <f t="shared" si="1"/>
        <v/>
      </c>
      <c r="AL18" s="349" t="str">
        <f t="shared" si="2"/>
        <v/>
      </c>
      <c r="AM18" s="349" t="str">
        <f t="shared" si="3"/>
        <v/>
      </c>
      <c r="AN18" s="349" t="str">
        <f t="shared" si="4"/>
        <v/>
      </c>
      <c r="AO18" s="349" t="str">
        <f t="shared" si="5"/>
        <v/>
      </c>
      <c r="AP18" s="332"/>
      <c r="AQ18" s="329"/>
    </row>
    <row r="19" spans="2:43">
      <c r="B19" s="329"/>
      <c r="C19" s="332"/>
      <c r="D19" s="347" t="str">
        <f>IF(ข้อมูลนร.2!D17="","",ข้อมูลนร.2!D17)</f>
        <v/>
      </c>
      <c r="E19" s="540"/>
      <c r="F19" s="342"/>
      <c r="G19" s="342"/>
      <c r="H19" s="342"/>
      <c r="I19" s="342"/>
      <c r="J19" s="342"/>
      <c r="K19" s="342"/>
      <c r="L19" s="342"/>
      <c r="M19" s="342"/>
      <c r="N19" s="342"/>
      <c r="O19" s="342"/>
      <c r="P19" s="342"/>
      <c r="Q19" s="342"/>
      <c r="R19" s="342"/>
      <c r="S19" s="342"/>
      <c r="T19" s="342"/>
      <c r="U19" s="342"/>
      <c r="V19" s="342"/>
      <c r="W19" s="342"/>
      <c r="X19" s="342"/>
      <c r="Y19" s="342"/>
      <c r="Z19" s="342"/>
      <c r="AA19" s="342"/>
      <c r="AB19" s="342"/>
      <c r="AC19" s="342"/>
      <c r="AD19" s="342"/>
      <c r="AE19" s="342"/>
      <c r="AF19" s="342"/>
      <c r="AG19" s="342"/>
      <c r="AH19" s="342"/>
      <c r="AI19" s="342"/>
      <c r="AJ19" s="342"/>
      <c r="AK19" s="348" t="str">
        <f t="shared" si="1"/>
        <v/>
      </c>
      <c r="AL19" s="349" t="str">
        <f t="shared" si="2"/>
        <v/>
      </c>
      <c r="AM19" s="349" t="str">
        <f t="shared" si="3"/>
        <v/>
      </c>
      <c r="AN19" s="349" t="str">
        <f t="shared" si="4"/>
        <v/>
      </c>
      <c r="AO19" s="349" t="str">
        <f t="shared" si="5"/>
        <v/>
      </c>
      <c r="AP19" s="332"/>
      <c r="AQ19" s="329"/>
    </row>
    <row r="20" spans="2:43">
      <c r="B20" s="329"/>
      <c r="C20" s="332"/>
      <c r="D20" s="347" t="str">
        <f>IF(ข้อมูลนร.2!D18="","",ข้อมูลนร.2!D18)</f>
        <v/>
      </c>
      <c r="E20" s="540"/>
      <c r="F20" s="342"/>
      <c r="G20" s="342"/>
      <c r="H20" s="342"/>
      <c r="I20" s="342"/>
      <c r="J20" s="342"/>
      <c r="K20" s="342"/>
      <c r="L20" s="342"/>
      <c r="M20" s="342"/>
      <c r="N20" s="342"/>
      <c r="O20" s="342"/>
      <c r="P20" s="342"/>
      <c r="Q20" s="342"/>
      <c r="R20" s="342"/>
      <c r="S20" s="342"/>
      <c r="T20" s="342"/>
      <c r="U20" s="342"/>
      <c r="V20" s="342"/>
      <c r="W20" s="342"/>
      <c r="X20" s="342"/>
      <c r="Y20" s="342"/>
      <c r="Z20" s="342"/>
      <c r="AA20" s="342"/>
      <c r="AB20" s="342"/>
      <c r="AC20" s="342"/>
      <c r="AD20" s="342"/>
      <c r="AE20" s="342"/>
      <c r="AF20" s="342"/>
      <c r="AG20" s="342"/>
      <c r="AH20" s="342"/>
      <c r="AI20" s="342"/>
      <c r="AJ20" s="342"/>
      <c r="AK20" s="348" t="str">
        <f t="shared" si="1"/>
        <v/>
      </c>
      <c r="AL20" s="349" t="str">
        <f t="shared" si="2"/>
        <v/>
      </c>
      <c r="AM20" s="349" t="str">
        <f t="shared" si="3"/>
        <v/>
      </c>
      <c r="AN20" s="349" t="str">
        <f t="shared" si="4"/>
        <v/>
      </c>
      <c r="AO20" s="349" t="str">
        <f t="shared" si="5"/>
        <v/>
      </c>
      <c r="AP20" s="332"/>
      <c r="AQ20" s="329"/>
    </row>
    <row r="21" spans="2:43">
      <c r="B21" s="329"/>
      <c r="C21" s="332"/>
      <c r="D21" s="347" t="str">
        <f>IF(ข้อมูลนร.2!D19="","",ข้อมูลนร.2!D19)</f>
        <v/>
      </c>
      <c r="E21" s="540"/>
      <c r="F21" s="342"/>
      <c r="G21" s="342"/>
      <c r="H21" s="342"/>
      <c r="I21" s="342"/>
      <c r="J21" s="342"/>
      <c r="K21" s="342"/>
      <c r="L21" s="342"/>
      <c r="M21" s="342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8" t="str">
        <f t="shared" si="1"/>
        <v/>
      </c>
      <c r="AL21" s="349" t="str">
        <f t="shared" si="2"/>
        <v/>
      </c>
      <c r="AM21" s="349" t="str">
        <f t="shared" si="3"/>
        <v/>
      </c>
      <c r="AN21" s="349" t="str">
        <f t="shared" si="4"/>
        <v/>
      </c>
      <c r="AO21" s="349" t="str">
        <f t="shared" si="5"/>
        <v/>
      </c>
      <c r="AP21" s="332"/>
      <c r="AQ21" s="329"/>
    </row>
    <row r="22" spans="2:43">
      <c r="B22" s="329"/>
      <c r="C22" s="332"/>
      <c r="D22" s="347" t="str">
        <f>IF(ข้อมูลนร.2!D20="","",ข้อมูลนร.2!D20)</f>
        <v/>
      </c>
      <c r="E22" s="540"/>
      <c r="F22" s="342"/>
      <c r="G22" s="342"/>
      <c r="H22" s="342"/>
      <c r="I22" s="342"/>
      <c r="J22" s="342"/>
      <c r="K22" s="342"/>
      <c r="L22" s="342"/>
      <c r="M22" s="342"/>
      <c r="N22" s="342"/>
      <c r="O22" s="342"/>
      <c r="P22" s="342"/>
      <c r="Q22" s="342"/>
      <c r="R22" s="342"/>
      <c r="S22" s="342"/>
      <c r="T22" s="342"/>
      <c r="U22" s="342"/>
      <c r="V22" s="342"/>
      <c r="W22" s="342"/>
      <c r="X22" s="342"/>
      <c r="Y22" s="342"/>
      <c r="Z22" s="342"/>
      <c r="AA22" s="342"/>
      <c r="AB22" s="342"/>
      <c r="AC22" s="342"/>
      <c r="AD22" s="342"/>
      <c r="AE22" s="342"/>
      <c r="AF22" s="342"/>
      <c r="AG22" s="342"/>
      <c r="AH22" s="342"/>
      <c r="AI22" s="342"/>
      <c r="AJ22" s="342"/>
      <c r="AK22" s="348" t="str">
        <f t="shared" si="1"/>
        <v/>
      </c>
      <c r="AL22" s="349" t="str">
        <f t="shared" si="2"/>
        <v/>
      </c>
      <c r="AM22" s="349" t="str">
        <f t="shared" si="3"/>
        <v/>
      </c>
      <c r="AN22" s="349" t="str">
        <f t="shared" si="4"/>
        <v/>
      </c>
      <c r="AO22" s="349" t="str">
        <f t="shared" si="5"/>
        <v/>
      </c>
      <c r="AP22" s="332"/>
      <c r="AQ22" s="329"/>
    </row>
    <row r="23" spans="2:43">
      <c r="B23" s="329"/>
      <c r="C23" s="332"/>
      <c r="D23" s="347" t="str">
        <f>IF(ข้อมูลนร.2!D21="","",ข้อมูลนร.2!D21)</f>
        <v/>
      </c>
      <c r="E23" s="540"/>
      <c r="F23" s="342"/>
      <c r="G23" s="342"/>
      <c r="H23" s="342"/>
      <c r="I23" s="342"/>
      <c r="J23" s="342"/>
      <c r="K23" s="342"/>
      <c r="L23" s="342"/>
      <c r="M23" s="342"/>
      <c r="N23" s="342"/>
      <c r="O23" s="342"/>
      <c r="P23" s="342"/>
      <c r="Q23" s="342"/>
      <c r="R23" s="342"/>
      <c r="S23" s="342"/>
      <c r="T23" s="342"/>
      <c r="U23" s="342"/>
      <c r="V23" s="342"/>
      <c r="W23" s="342"/>
      <c r="X23" s="342"/>
      <c r="Y23" s="342"/>
      <c r="Z23" s="342"/>
      <c r="AA23" s="342"/>
      <c r="AB23" s="342"/>
      <c r="AC23" s="342"/>
      <c r="AD23" s="342"/>
      <c r="AE23" s="342"/>
      <c r="AF23" s="342"/>
      <c r="AG23" s="342"/>
      <c r="AH23" s="342"/>
      <c r="AI23" s="342"/>
      <c r="AJ23" s="342"/>
      <c r="AK23" s="348" t="str">
        <f t="shared" si="1"/>
        <v/>
      </c>
      <c r="AL23" s="349" t="str">
        <f t="shared" si="2"/>
        <v/>
      </c>
      <c r="AM23" s="349" t="str">
        <f t="shared" si="3"/>
        <v/>
      </c>
      <c r="AN23" s="349" t="str">
        <f t="shared" si="4"/>
        <v/>
      </c>
      <c r="AO23" s="349" t="str">
        <f t="shared" si="5"/>
        <v/>
      </c>
      <c r="AP23" s="332"/>
      <c r="AQ23" s="329"/>
    </row>
    <row r="24" spans="2:43">
      <c r="B24" s="329"/>
      <c r="C24" s="332"/>
      <c r="D24" s="347" t="str">
        <f>IF(ข้อมูลนร.2!D22="","",ข้อมูลนร.2!D22)</f>
        <v/>
      </c>
      <c r="E24" s="540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2"/>
      <c r="V24" s="342"/>
      <c r="W24" s="342"/>
      <c r="X24" s="342"/>
      <c r="Y24" s="342"/>
      <c r="Z24" s="342"/>
      <c r="AA24" s="342"/>
      <c r="AB24" s="342"/>
      <c r="AC24" s="342"/>
      <c r="AD24" s="342"/>
      <c r="AE24" s="342"/>
      <c r="AF24" s="342"/>
      <c r="AG24" s="342"/>
      <c r="AH24" s="342"/>
      <c r="AI24" s="342"/>
      <c r="AJ24" s="342"/>
      <c r="AK24" s="348" t="str">
        <f t="shared" si="1"/>
        <v/>
      </c>
      <c r="AL24" s="349" t="str">
        <f t="shared" si="2"/>
        <v/>
      </c>
      <c r="AM24" s="349" t="str">
        <f t="shared" si="3"/>
        <v/>
      </c>
      <c r="AN24" s="349" t="str">
        <f t="shared" si="4"/>
        <v/>
      </c>
      <c r="AO24" s="349" t="str">
        <f t="shared" si="5"/>
        <v/>
      </c>
      <c r="AP24" s="332"/>
      <c r="AQ24" s="329"/>
    </row>
    <row r="25" spans="2:43">
      <c r="B25" s="329"/>
      <c r="C25" s="332"/>
      <c r="D25" s="347" t="str">
        <f>IF(ข้อมูลนร.2!D23="","",ข้อมูลนร.2!D23)</f>
        <v/>
      </c>
      <c r="E25" s="540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2"/>
      <c r="W25" s="342"/>
      <c r="X25" s="342"/>
      <c r="Y25" s="342"/>
      <c r="Z25" s="342"/>
      <c r="AA25" s="342"/>
      <c r="AB25" s="342"/>
      <c r="AC25" s="342"/>
      <c r="AD25" s="342"/>
      <c r="AE25" s="342"/>
      <c r="AF25" s="342"/>
      <c r="AG25" s="342"/>
      <c r="AH25" s="342"/>
      <c r="AI25" s="342"/>
      <c r="AJ25" s="342"/>
      <c r="AK25" s="348" t="str">
        <f t="shared" si="1"/>
        <v/>
      </c>
      <c r="AL25" s="349" t="str">
        <f t="shared" si="2"/>
        <v/>
      </c>
      <c r="AM25" s="349" t="str">
        <f t="shared" si="3"/>
        <v/>
      </c>
      <c r="AN25" s="349" t="str">
        <f t="shared" si="4"/>
        <v/>
      </c>
      <c r="AO25" s="349" t="str">
        <f t="shared" si="5"/>
        <v/>
      </c>
      <c r="AP25" s="332"/>
      <c r="AQ25" s="329"/>
    </row>
    <row r="26" spans="2:43">
      <c r="B26" s="329"/>
      <c r="C26" s="332"/>
      <c r="D26" s="347" t="str">
        <f>IF(ข้อมูลนร.2!D24="","",ข้อมูลนร.2!D24)</f>
        <v/>
      </c>
      <c r="E26" s="540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2"/>
      <c r="W26" s="342"/>
      <c r="X26" s="342"/>
      <c r="Y26" s="342"/>
      <c r="Z26" s="342"/>
      <c r="AA26" s="342"/>
      <c r="AB26" s="342"/>
      <c r="AC26" s="342"/>
      <c r="AD26" s="342"/>
      <c r="AE26" s="342"/>
      <c r="AF26" s="342"/>
      <c r="AG26" s="342"/>
      <c r="AH26" s="342"/>
      <c r="AI26" s="342"/>
      <c r="AJ26" s="342"/>
      <c r="AK26" s="348" t="str">
        <f t="shared" si="1"/>
        <v/>
      </c>
      <c r="AL26" s="349" t="str">
        <f t="shared" si="2"/>
        <v/>
      </c>
      <c r="AM26" s="349" t="str">
        <f t="shared" si="3"/>
        <v/>
      </c>
      <c r="AN26" s="349" t="str">
        <f t="shared" si="4"/>
        <v/>
      </c>
      <c r="AO26" s="349" t="str">
        <f t="shared" si="5"/>
        <v/>
      </c>
      <c r="AP26" s="332"/>
      <c r="AQ26" s="329"/>
    </row>
    <row r="27" spans="2:43">
      <c r="B27" s="329"/>
      <c r="C27" s="332"/>
      <c r="D27" s="347" t="str">
        <f>IF(ข้อมูลนร.2!D25="","",ข้อมูลนร.2!D25)</f>
        <v/>
      </c>
      <c r="E27" s="540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2"/>
      <c r="W27" s="342"/>
      <c r="X27" s="342"/>
      <c r="Y27" s="342"/>
      <c r="Z27" s="342"/>
      <c r="AA27" s="342"/>
      <c r="AB27" s="342"/>
      <c r="AC27" s="342"/>
      <c r="AD27" s="342"/>
      <c r="AE27" s="342"/>
      <c r="AF27" s="342"/>
      <c r="AG27" s="342"/>
      <c r="AH27" s="342"/>
      <c r="AI27" s="342"/>
      <c r="AJ27" s="342"/>
      <c r="AK27" s="348" t="str">
        <f t="shared" si="1"/>
        <v/>
      </c>
      <c r="AL27" s="349" t="str">
        <f t="shared" si="2"/>
        <v/>
      </c>
      <c r="AM27" s="349" t="str">
        <f t="shared" si="3"/>
        <v/>
      </c>
      <c r="AN27" s="349" t="str">
        <f t="shared" si="4"/>
        <v/>
      </c>
      <c r="AO27" s="349" t="str">
        <f t="shared" si="5"/>
        <v/>
      </c>
      <c r="AP27" s="332"/>
      <c r="AQ27" s="329"/>
    </row>
    <row r="28" spans="2:43">
      <c r="B28" s="329"/>
      <c r="C28" s="332"/>
      <c r="D28" s="347" t="str">
        <f>IF(ข้อมูลนร.2!D26="","",ข้อมูลนร.2!D26)</f>
        <v/>
      </c>
      <c r="E28" s="540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2"/>
      <c r="W28" s="342"/>
      <c r="X28" s="342"/>
      <c r="Y28" s="342"/>
      <c r="Z28" s="342"/>
      <c r="AA28" s="342"/>
      <c r="AB28" s="342"/>
      <c r="AC28" s="342"/>
      <c r="AD28" s="342"/>
      <c r="AE28" s="342"/>
      <c r="AF28" s="342"/>
      <c r="AG28" s="342"/>
      <c r="AH28" s="342"/>
      <c r="AI28" s="342"/>
      <c r="AJ28" s="342"/>
      <c r="AK28" s="348" t="str">
        <f t="shared" si="1"/>
        <v/>
      </c>
      <c r="AL28" s="349" t="str">
        <f t="shared" si="2"/>
        <v/>
      </c>
      <c r="AM28" s="349" t="str">
        <f t="shared" si="3"/>
        <v/>
      </c>
      <c r="AN28" s="349" t="str">
        <f t="shared" si="4"/>
        <v/>
      </c>
      <c r="AO28" s="349" t="str">
        <f t="shared" si="5"/>
        <v/>
      </c>
      <c r="AP28" s="332"/>
      <c r="AQ28" s="329"/>
    </row>
    <row r="29" spans="2:43">
      <c r="B29" s="329"/>
      <c r="C29" s="332"/>
      <c r="D29" s="347" t="str">
        <f>IF(ข้อมูลนร.2!D27="","",ข้อมูลนร.2!D27)</f>
        <v/>
      </c>
      <c r="E29" s="540"/>
      <c r="F29" s="342"/>
      <c r="G29" s="342"/>
      <c r="H29" s="342"/>
      <c r="I29" s="342"/>
      <c r="J29" s="342"/>
      <c r="K29" s="342"/>
      <c r="L29" s="342"/>
      <c r="M29" s="342"/>
      <c r="N29" s="342"/>
      <c r="O29" s="342"/>
      <c r="P29" s="342"/>
      <c r="Q29" s="342"/>
      <c r="R29" s="342"/>
      <c r="S29" s="342"/>
      <c r="T29" s="342"/>
      <c r="U29" s="342"/>
      <c r="V29" s="342"/>
      <c r="W29" s="342"/>
      <c r="X29" s="342"/>
      <c r="Y29" s="342"/>
      <c r="Z29" s="342"/>
      <c r="AA29" s="342"/>
      <c r="AB29" s="342"/>
      <c r="AC29" s="342"/>
      <c r="AD29" s="342"/>
      <c r="AE29" s="342"/>
      <c r="AF29" s="342"/>
      <c r="AG29" s="342"/>
      <c r="AH29" s="342"/>
      <c r="AI29" s="342"/>
      <c r="AJ29" s="342"/>
      <c r="AK29" s="348" t="str">
        <f t="shared" si="1"/>
        <v/>
      </c>
      <c r="AL29" s="349" t="str">
        <f t="shared" si="2"/>
        <v/>
      </c>
      <c r="AM29" s="349" t="str">
        <f t="shared" si="3"/>
        <v/>
      </c>
      <c r="AN29" s="349" t="str">
        <f t="shared" si="4"/>
        <v/>
      </c>
      <c r="AO29" s="349" t="str">
        <f t="shared" si="5"/>
        <v/>
      </c>
      <c r="AP29" s="332"/>
      <c r="AQ29" s="329"/>
    </row>
    <row r="30" spans="2:43">
      <c r="B30" s="329"/>
      <c r="C30" s="332"/>
      <c r="D30" s="347" t="str">
        <f>IF(ข้อมูลนร.2!D28="","",ข้อมูลนร.2!D28)</f>
        <v/>
      </c>
      <c r="E30" s="540"/>
      <c r="F30" s="342"/>
      <c r="G30" s="342"/>
      <c r="H30" s="342"/>
      <c r="I30" s="342"/>
      <c r="J30" s="342"/>
      <c r="K30" s="342"/>
      <c r="L30" s="342"/>
      <c r="M30" s="342"/>
      <c r="N30" s="342"/>
      <c r="O30" s="342"/>
      <c r="P30" s="342"/>
      <c r="Q30" s="342"/>
      <c r="R30" s="342"/>
      <c r="S30" s="342"/>
      <c r="T30" s="342"/>
      <c r="U30" s="342"/>
      <c r="V30" s="342"/>
      <c r="W30" s="342"/>
      <c r="X30" s="342"/>
      <c r="Y30" s="342"/>
      <c r="Z30" s="342"/>
      <c r="AA30" s="342"/>
      <c r="AB30" s="342"/>
      <c r="AC30" s="342"/>
      <c r="AD30" s="342"/>
      <c r="AE30" s="342"/>
      <c r="AF30" s="342"/>
      <c r="AG30" s="342"/>
      <c r="AH30" s="342"/>
      <c r="AI30" s="342"/>
      <c r="AJ30" s="342"/>
      <c r="AK30" s="348" t="str">
        <f t="shared" si="1"/>
        <v/>
      </c>
      <c r="AL30" s="349" t="str">
        <f t="shared" si="2"/>
        <v/>
      </c>
      <c r="AM30" s="349" t="str">
        <f t="shared" si="3"/>
        <v/>
      </c>
      <c r="AN30" s="349" t="str">
        <f t="shared" si="4"/>
        <v/>
      </c>
      <c r="AO30" s="349" t="str">
        <f t="shared" si="5"/>
        <v/>
      </c>
      <c r="AP30" s="332"/>
      <c r="AQ30" s="329"/>
    </row>
    <row r="31" spans="2:43">
      <c r="B31" s="329"/>
      <c r="C31" s="332"/>
      <c r="D31" s="347" t="str">
        <f>IF(ข้อมูลนร.2!D29="","",ข้อมูลนร.2!D29)</f>
        <v/>
      </c>
      <c r="E31" s="540"/>
      <c r="F31" s="342"/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342"/>
      <c r="S31" s="342"/>
      <c r="T31" s="342"/>
      <c r="U31" s="342"/>
      <c r="V31" s="342"/>
      <c r="W31" s="342"/>
      <c r="X31" s="342"/>
      <c r="Y31" s="342"/>
      <c r="Z31" s="342"/>
      <c r="AA31" s="342"/>
      <c r="AB31" s="342"/>
      <c r="AC31" s="342"/>
      <c r="AD31" s="342"/>
      <c r="AE31" s="342"/>
      <c r="AF31" s="342"/>
      <c r="AG31" s="342"/>
      <c r="AH31" s="342"/>
      <c r="AI31" s="342"/>
      <c r="AJ31" s="342"/>
      <c r="AK31" s="348" t="str">
        <f t="shared" si="1"/>
        <v/>
      </c>
      <c r="AL31" s="349" t="str">
        <f t="shared" si="2"/>
        <v/>
      </c>
      <c r="AM31" s="349" t="str">
        <f t="shared" si="3"/>
        <v/>
      </c>
      <c r="AN31" s="349" t="str">
        <f t="shared" si="4"/>
        <v/>
      </c>
      <c r="AO31" s="349" t="str">
        <f t="shared" si="5"/>
        <v/>
      </c>
      <c r="AP31" s="332"/>
      <c r="AQ31" s="329"/>
    </row>
    <row r="32" spans="2:43">
      <c r="B32" s="329"/>
      <c r="C32" s="332"/>
      <c r="D32" s="347" t="str">
        <f>IF(ข้อมูลนร.2!D30="","",ข้อมูลนร.2!D30)</f>
        <v/>
      </c>
      <c r="E32" s="540"/>
      <c r="F32" s="342"/>
      <c r="G32" s="342"/>
      <c r="H32" s="342"/>
      <c r="I32" s="342"/>
      <c r="J32" s="342"/>
      <c r="K32" s="342"/>
      <c r="L32" s="342"/>
      <c r="M32" s="342"/>
      <c r="N32" s="342"/>
      <c r="O32" s="342"/>
      <c r="P32" s="342"/>
      <c r="Q32" s="342"/>
      <c r="R32" s="342"/>
      <c r="S32" s="342"/>
      <c r="T32" s="342"/>
      <c r="U32" s="342"/>
      <c r="V32" s="342"/>
      <c r="W32" s="342"/>
      <c r="X32" s="342"/>
      <c r="Y32" s="342"/>
      <c r="Z32" s="342"/>
      <c r="AA32" s="342"/>
      <c r="AB32" s="342"/>
      <c r="AC32" s="342"/>
      <c r="AD32" s="342"/>
      <c r="AE32" s="342"/>
      <c r="AF32" s="342"/>
      <c r="AG32" s="342"/>
      <c r="AH32" s="342"/>
      <c r="AI32" s="342"/>
      <c r="AJ32" s="342"/>
      <c r="AK32" s="348" t="str">
        <f t="shared" si="1"/>
        <v/>
      </c>
      <c r="AL32" s="349" t="str">
        <f t="shared" si="2"/>
        <v/>
      </c>
      <c r="AM32" s="349" t="str">
        <f t="shared" si="3"/>
        <v/>
      </c>
      <c r="AN32" s="349" t="str">
        <f t="shared" si="4"/>
        <v/>
      </c>
      <c r="AO32" s="349" t="str">
        <f t="shared" si="5"/>
        <v/>
      </c>
      <c r="AP32" s="332"/>
      <c r="AQ32" s="329"/>
    </row>
    <row r="33" spans="2:43">
      <c r="B33" s="329"/>
      <c r="C33" s="332"/>
      <c r="D33" s="347" t="str">
        <f>IF(ข้อมูลนร.2!D31="","",ข้อมูลนร.2!D31)</f>
        <v/>
      </c>
      <c r="E33" s="540"/>
      <c r="F33" s="342"/>
      <c r="G33" s="342"/>
      <c r="H33" s="342"/>
      <c r="I33" s="342"/>
      <c r="J33" s="342"/>
      <c r="K33" s="342"/>
      <c r="L33" s="342"/>
      <c r="M33" s="342"/>
      <c r="N33" s="342"/>
      <c r="O33" s="342"/>
      <c r="P33" s="342"/>
      <c r="Q33" s="342"/>
      <c r="R33" s="342"/>
      <c r="S33" s="342"/>
      <c r="T33" s="342"/>
      <c r="U33" s="342"/>
      <c r="V33" s="342"/>
      <c r="W33" s="342"/>
      <c r="X33" s="342"/>
      <c r="Y33" s="342"/>
      <c r="Z33" s="342"/>
      <c r="AA33" s="342"/>
      <c r="AB33" s="342"/>
      <c r="AC33" s="342"/>
      <c r="AD33" s="342"/>
      <c r="AE33" s="342"/>
      <c r="AF33" s="342"/>
      <c r="AG33" s="342"/>
      <c r="AH33" s="342"/>
      <c r="AI33" s="342"/>
      <c r="AJ33" s="342"/>
      <c r="AK33" s="348" t="str">
        <f t="shared" si="1"/>
        <v/>
      </c>
      <c r="AL33" s="349" t="str">
        <f t="shared" si="2"/>
        <v/>
      </c>
      <c r="AM33" s="349" t="str">
        <f t="shared" si="3"/>
        <v/>
      </c>
      <c r="AN33" s="349" t="str">
        <f t="shared" si="4"/>
        <v/>
      </c>
      <c r="AO33" s="349" t="str">
        <f t="shared" si="5"/>
        <v/>
      </c>
      <c r="AP33" s="332"/>
      <c r="AQ33" s="329"/>
    </row>
    <row r="34" spans="2:43">
      <c r="B34" s="329"/>
      <c r="C34" s="332"/>
      <c r="D34" s="347" t="str">
        <f>IF(ข้อมูลนร.2!D32="","",ข้อมูลนร.2!D32)</f>
        <v/>
      </c>
      <c r="E34" s="540"/>
      <c r="F34" s="342"/>
      <c r="G34" s="342"/>
      <c r="H34" s="342"/>
      <c r="I34" s="342"/>
      <c r="J34" s="342"/>
      <c r="K34" s="342"/>
      <c r="L34" s="342"/>
      <c r="M34" s="342"/>
      <c r="N34" s="342"/>
      <c r="O34" s="342"/>
      <c r="P34" s="342"/>
      <c r="Q34" s="342"/>
      <c r="R34" s="342"/>
      <c r="S34" s="342"/>
      <c r="T34" s="342"/>
      <c r="U34" s="342"/>
      <c r="V34" s="342"/>
      <c r="W34" s="342"/>
      <c r="X34" s="342"/>
      <c r="Y34" s="342"/>
      <c r="Z34" s="342"/>
      <c r="AA34" s="342"/>
      <c r="AB34" s="342"/>
      <c r="AC34" s="342"/>
      <c r="AD34" s="342"/>
      <c r="AE34" s="342"/>
      <c r="AF34" s="342"/>
      <c r="AG34" s="342"/>
      <c r="AH34" s="342"/>
      <c r="AI34" s="342"/>
      <c r="AJ34" s="342"/>
      <c r="AK34" s="348" t="str">
        <f t="shared" si="1"/>
        <v/>
      </c>
      <c r="AL34" s="349" t="str">
        <f t="shared" si="2"/>
        <v/>
      </c>
      <c r="AM34" s="349" t="str">
        <f t="shared" si="3"/>
        <v/>
      </c>
      <c r="AN34" s="349" t="str">
        <f t="shared" si="4"/>
        <v/>
      </c>
      <c r="AO34" s="349" t="str">
        <f t="shared" si="5"/>
        <v/>
      </c>
      <c r="AP34" s="332"/>
      <c r="AQ34" s="329"/>
    </row>
    <row r="35" spans="2:43">
      <c r="B35" s="329"/>
      <c r="C35" s="332"/>
      <c r="D35" s="347" t="str">
        <f>IF(ข้อมูลนร.2!D33="","",ข้อมูลนร.2!D33)</f>
        <v/>
      </c>
      <c r="E35" s="540"/>
      <c r="F35" s="342"/>
      <c r="G35" s="342"/>
      <c r="H35" s="342"/>
      <c r="I35" s="342"/>
      <c r="J35" s="342"/>
      <c r="K35" s="342"/>
      <c r="L35" s="342"/>
      <c r="M35" s="342"/>
      <c r="N35" s="342"/>
      <c r="O35" s="342"/>
      <c r="P35" s="342"/>
      <c r="Q35" s="342"/>
      <c r="R35" s="342"/>
      <c r="S35" s="342"/>
      <c r="T35" s="342"/>
      <c r="U35" s="342"/>
      <c r="V35" s="342"/>
      <c r="W35" s="342"/>
      <c r="X35" s="342"/>
      <c r="Y35" s="342"/>
      <c r="Z35" s="342"/>
      <c r="AA35" s="342"/>
      <c r="AB35" s="342"/>
      <c r="AC35" s="342"/>
      <c r="AD35" s="342"/>
      <c r="AE35" s="342"/>
      <c r="AF35" s="342"/>
      <c r="AG35" s="342"/>
      <c r="AH35" s="342"/>
      <c r="AI35" s="342"/>
      <c r="AJ35" s="342"/>
      <c r="AK35" s="348" t="str">
        <f t="shared" si="1"/>
        <v/>
      </c>
      <c r="AL35" s="349" t="str">
        <f t="shared" si="2"/>
        <v/>
      </c>
      <c r="AM35" s="349" t="str">
        <f t="shared" si="3"/>
        <v/>
      </c>
      <c r="AN35" s="349" t="str">
        <f t="shared" si="4"/>
        <v/>
      </c>
      <c r="AO35" s="349" t="str">
        <f t="shared" si="5"/>
        <v/>
      </c>
      <c r="AP35" s="332"/>
      <c r="AQ35" s="329"/>
    </row>
    <row r="36" spans="2:43">
      <c r="B36" s="329"/>
      <c r="C36" s="332"/>
      <c r="D36" s="347" t="str">
        <f>IF(ข้อมูลนร.2!D34="","",ข้อมูลนร.2!D34)</f>
        <v/>
      </c>
      <c r="E36" s="540"/>
      <c r="F36" s="342"/>
      <c r="G36" s="342"/>
      <c r="H36" s="342"/>
      <c r="I36" s="342"/>
      <c r="J36" s="342"/>
      <c r="K36" s="342"/>
      <c r="L36" s="342"/>
      <c r="M36" s="342"/>
      <c r="N36" s="342"/>
      <c r="O36" s="342"/>
      <c r="P36" s="342"/>
      <c r="Q36" s="342"/>
      <c r="R36" s="342"/>
      <c r="S36" s="342"/>
      <c r="T36" s="342"/>
      <c r="U36" s="342"/>
      <c r="V36" s="342"/>
      <c r="W36" s="342"/>
      <c r="X36" s="342"/>
      <c r="Y36" s="342"/>
      <c r="Z36" s="342"/>
      <c r="AA36" s="342"/>
      <c r="AB36" s="342"/>
      <c r="AC36" s="342"/>
      <c r="AD36" s="342"/>
      <c r="AE36" s="342"/>
      <c r="AF36" s="342"/>
      <c r="AG36" s="342"/>
      <c r="AH36" s="342"/>
      <c r="AI36" s="342"/>
      <c r="AJ36" s="342"/>
      <c r="AK36" s="348" t="str">
        <f t="shared" si="1"/>
        <v/>
      </c>
      <c r="AL36" s="349" t="str">
        <f t="shared" si="2"/>
        <v/>
      </c>
      <c r="AM36" s="349" t="str">
        <f t="shared" si="3"/>
        <v/>
      </c>
      <c r="AN36" s="349" t="str">
        <f t="shared" si="4"/>
        <v/>
      </c>
      <c r="AO36" s="349" t="str">
        <f t="shared" si="5"/>
        <v/>
      </c>
      <c r="AP36" s="332"/>
      <c r="AQ36" s="329"/>
    </row>
    <row r="37" spans="2:43">
      <c r="B37" s="329"/>
      <c r="C37" s="332"/>
      <c r="D37" s="347" t="str">
        <f>IF(ข้อมูลนร.2!D35="","",ข้อมูลนร.2!D35)</f>
        <v/>
      </c>
      <c r="E37" s="540"/>
      <c r="F37" s="342"/>
      <c r="G37" s="342"/>
      <c r="H37" s="342"/>
      <c r="I37" s="342"/>
      <c r="J37" s="342"/>
      <c r="K37" s="342"/>
      <c r="L37" s="342"/>
      <c r="M37" s="342"/>
      <c r="N37" s="342"/>
      <c r="O37" s="342"/>
      <c r="P37" s="342"/>
      <c r="Q37" s="342"/>
      <c r="R37" s="342"/>
      <c r="S37" s="342"/>
      <c r="T37" s="342"/>
      <c r="U37" s="342"/>
      <c r="V37" s="342"/>
      <c r="W37" s="342"/>
      <c r="X37" s="342"/>
      <c r="Y37" s="342"/>
      <c r="Z37" s="342"/>
      <c r="AA37" s="342"/>
      <c r="AB37" s="342"/>
      <c r="AC37" s="342"/>
      <c r="AD37" s="342"/>
      <c r="AE37" s="342"/>
      <c r="AF37" s="342"/>
      <c r="AG37" s="342"/>
      <c r="AH37" s="342"/>
      <c r="AI37" s="342"/>
      <c r="AJ37" s="342"/>
      <c r="AK37" s="348" t="str">
        <f t="shared" si="1"/>
        <v/>
      </c>
      <c r="AL37" s="349" t="str">
        <f t="shared" si="2"/>
        <v/>
      </c>
      <c r="AM37" s="349" t="str">
        <f t="shared" si="3"/>
        <v/>
      </c>
      <c r="AN37" s="349" t="str">
        <f t="shared" si="4"/>
        <v/>
      </c>
      <c r="AO37" s="349" t="str">
        <f t="shared" si="5"/>
        <v/>
      </c>
      <c r="AP37" s="332"/>
      <c r="AQ37" s="329"/>
    </row>
    <row r="38" spans="2:43">
      <c r="B38" s="329"/>
      <c r="C38" s="332"/>
      <c r="D38" s="347" t="str">
        <f>IF(ข้อมูลนร.2!D36="","",ข้อมูลนร.2!D36)</f>
        <v/>
      </c>
      <c r="E38" s="540"/>
      <c r="F38" s="342"/>
      <c r="G38" s="342"/>
      <c r="H38" s="342"/>
      <c r="I38" s="342"/>
      <c r="J38" s="342"/>
      <c r="K38" s="342"/>
      <c r="L38" s="342"/>
      <c r="M38" s="342"/>
      <c r="N38" s="342"/>
      <c r="O38" s="342"/>
      <c r="P38" s="342"/>
      <c r="Q38" s="342"/>
      <c r="R38" s="342"/>
      <c r="S38" s="342"/>
      <c r="T38" s="342"/>
      <c r="U38" s="342"/>
      <c r="V38" s="342"/>
      <c r="W38" s="342"/>
      <c r="X38" s="342"/>
      <c r="Y38" s="342"/>
      <c r="Z38" s="342"/>
      <c r="AA38" s="342"/>
      <c r="AB38" s="342"/>
      <c r="AC38" s="342"/>
      <c r="AD38" s="342"/>
      <c r="AE38" s="342"/>
      <c r="AF38" s="342"/>
      <c r="AG38" s="342"/>
      <c r="AH38" s="342"/>
      <c r="AI38" s="342"/>
      <c r="AJ38" s="342"/>
      <c r="AK38" s="348" t="str">
        <f t="shared" si="1"/>
        <v/>
      </c>
      <c r="AL38" s="349" t="str">
        <f t="shared" si="2"/>
        <v/>
      </c>
      <c r="AM38" s="349" t="str">
        <f t="shared" si="3"/>
        <v/>
      </c>
      <c r="AN38" s="349" t="str">
        <f t="shared" si="4"/>
        <v/>
      </c>
      <c r="AO38" s="349" t="str">
        <f t="shared" si="5"/>
        <v/>
      </c>
      <c r="AP38" s="332"/>
      <c r="AQ38" s="329"/>
    </row>
    <row r="39" spans="2:43">
      <c r="B39" s="329"/>
      <c r="C39" s="332"/>
      <c r="D39" s="347" t="str">
        <f>IF(ข้อมูลนร.2!D37="","",ข้อมูลนร.2!D37)</f>
        <v/>
      </c>
      <c r="E39" s="540"/>
      <c r="F39" s="342"/>
      <c r="G39" s="342"/>
      <c r="H39" s="342"/>
      <c r="I39" s="342"/>
      <c r="J39" s="342"/>
      <c r="K39" s="342"/>
      <c r="L39" s="342"/>
      <c r="M39" s="342"/>
      <c r="N39" s="342"/>
      <c r="O39" s="342"/>
      <c r="P39" s="342"/>
      <c r="Q39" s="342"/>
      <c r="R39" s="342"/>
      <c r="S39" s="342"/>
      <c r="T39" s="342"/>
      <c r="U39" s="342"/>
      <c r="V39" s="342"/>
      <c r="W39" s="342"/>
      <c r="X39" s="342"/>
      <c r="Y39" s="342"/>
      <c r="Z39" s="342"/>
      <c r="AA39" s="342"/>
      <c r="AB39" s="342"/>
      <c r="AC39" s="342"/>
      <c r="AD39" s="342"/>
      <c r="AE39" s="342"/>
      <c r="AF39" s="342"/>
      <c r="AG39" s="342"/>
      <c r="AH39" s="342"/>
      <c r="AI39" s="342"/>
      <c r="AJ39" s="342"/>
      <c r="AK39" s="348" t="str">
        <f t="shared" si="1"/>
        <v/>
      </c>
      <c r="AL39" s="349" t="str">
        <f t="shared" si="2"/>
        <v/>
      </c>
      <c r="AM39" s="349" t="str">
        <f t="shared" si="3"/>
        <v/>
      </c>
      <c r="AN39" s="349" t="str">
        <f t="shared" si="4"/>
        <v/>
      </c>
      <c r="AO39" s="349" t="str">
        <f t="shared" si="5"/>
        <v/>
      </c>
      <c r="AP39" s="332"/>
      <c r="AQ39" s="329"/>
    </row>
    <row r="40" spans="2:43">
      <c r="B40" s="329"/>
      <c r="C40" s="332"/>
      <c r="D40" s="347" t="str">
        <f>IF(ข้อมูลนร.2!D38="","",ข้อมูลนร.2!D38)</f>
        <v/>
      </c>
      <c r="E40" s="540"/>
      <c r="F40" s="342"/>
      <c r="G40" s="342"/>
      <c r="H40" s="342"/>
      <c r="I40" s="342"/>
      <c r="J40" s="342"/>
      <c r="K40" s="342"/>
      <c r="L40" s="342"/>
      <c r="M40" s="342"/>
      <c r="N40" s="342"/>
      <c r="O40" s="342"/>
      <c r="P40" s="342"/>
      <c r="Q40" s="342"/>
      <c r="R40" s="342"/>
      <c r="S40" s="342"/>
      <c r="T40" s="342"/>
      <c r="U40" s="342"/>
      <c r="V40" s="342"/>
      <c r="W40" s="342"/>
      <c r="X40" s="342"/>
      <c r="Y40" s="342"/>
      <c r="Z40" s="342"/>
      <c r="AA40" s="342"/>
      <c r="AB40" s="342"/>
      <c r="AC40" s="342"/>
      <c r="AD40" s="342"/>
      <c r="AE40" s="342"/>
      <c r="AF40" s="342"/>
      <c r="AG40" s="342"/>
      <c r="AH40" s="342"/>
      <c r="AI40" s="342"/>
      <c r="AJ40" s="342"/>
      <c r="AK40" s="348" t="str">
        <f t="shared" si="1"/>
        <v/>
      </c>
      <c r="AL40" s="349" t="str">
        <f t="shared" si="2"/>
        <v/>
      </c>
      <c r="AM40" s="349" t="str">
        <f t="shared" si="3"/>
        <v/>
      </c>
      <c r="AN40" s="349" t="str">
        <f t="shared" si="4"/>
        <v/>
      </c>
      <c r="AO40" s="349" t="str">
        <f t="shared" si="5"/>
        <v/>
      </c>
      <c r="AP40" s="332"/>
      <c r="AQ40" s="329"/>
    </row>
    <row r="41" spans="2:43">
      <c r="B41" s="329"/>
      <c r="C41" s="332"/>
      <c r="D41" s="347" t="str">
        <f>IF(ข้อมูลนร.2!D39="","",ข้อมูลนร.2!D39)</f>
        <v/>
      </c>
      <c r="E41" s="540"/>
      <c r="F41" s="342"/>
      <c r="G41" s="342"/>
      <c r="H41" s="342"/>
      <c r="I41" s="342"/>
      <c r="J41" s="342"/>
      <c r="K41" s="342"/>
      <c r="L41" s="342"/>
      <c r="M41" s="342"/>
      <c r="N41" s="342"/>
      <c r="O41" s="342"/>
      <c r="P41" s="342"/>
      <c r="Q41" s="342"/>
      <c r="R41" s="342"/>
      <c r="S41" s="342"/>
      <c r="T41" s="342"/>
      <c r="U41" s="342"/>
      <c r="V41" s="342"/>
      <c r="W41" s="342"/>
      <c r="X41" s="342"/>
      <c r="Y41" s="342"/>
      <c r="Z41" s="342"/>
      <c r="AA41" s="342"/>
      <c r="AB41" s="342"/>
      <c r="AC41" s="342"/>
      <c r="AD41" s="342"/>
      <c r="AE41" s="342"/>
      <c r="AF41" s="342"/>
      <c r="AG41" s="342"/>
      <c r="AH41" s="342"/>
      <c r="AI41" s="342"/>
      <c r="AJ41" s="342"/>
      <c r="AK41" s="348" t="str">
        <f t="shared" si="1"/>
        <v/>
      </c>
      <c r="AL41" s="349" t="str">
        <f t="shared" si="2"/>
        <v/>
      </c>
      <c r="AM41" s="349" t="str">
        <f t="shared" si="3"/>
        <v/>
      </c>
      <c r="AN41" s="349" t="str">
        <f t="shared" si="4"/>
        <v/>
      </c>
      <c r="AO41" s="349" t="str">
        <f t="shared" si="5"/>
        <v/>
      </c>
      <c r="AP41" s="332"/>
      <c r="AQ41" s="329"/>
    </row>
    <row r="42" spans="2:43">
      <c r="B42" s="329"/>
      <c r="C42" s="332"/>
      <c r="D42" s="347" t="str">
        <f>IF(ข้อมูลนร.2!D40="","",ข้อมูลนร.2!D40)</f>
        <v/>
      </c>
      <c r="E42" s="540"/>
      <c r="F42" s="342"/>
      <c r="G42" s="342"/>
      <c r="H42" s="342"/>
      <c r="I42" s="342"/>
      <c r="J42" s="342"/>
      <c r="K42" s="342"/>
      <c r="L42" s="342"/>
      <c r="M42" s="342"/>
      <c r="N42" s="342"/>
      <c r="O42" s="342"/>
      <c r="P42" s="342"/>
      <c r="Q42" s="342"/>
      <c r="R42" s="342"/>
      <c r="S42" s="342"/>
      <c r="T42" s="342"/>
      <c r="U42" s="342"/>
      <c r="V42" s="342"/>
      <c r="W42" s="342"/>
      <c r="X42" s="342"/>
      <c r="Y42" s="342"/>
      <c r="Z42" s="342"/>
      <c r="AA42" s="342"/>
      <c r="AB42" s="342"/>
      <c r="AC42" s="342"/>
      <c r="AD42" s="342"/>
      <c r="AE42" s="342"/>
      <c r="AF42" s="342"/>
      <c r="AG42" s="342"/>
      <c r="AH42" s="342"/>
      <c r="AI42" s="342"/>
      <c r="AJ42" s="342"/>
      <c r="AK42" s="348" t="str">
        <f t="shared" si="1"/>
        <v/>
      </c>
      <c r="AL42" s="349" t="str">
        <f t="shared" si="2"/>
        <v/>
      </c>
      <c r="AM42" s="349" t="str">
        <f t="shared" si="3"/>
        <v/>
      </c>
      <c r="AN42" s="349" t="str">
        <f t="shared" si="4"/>
        <v/>
      </c>
      <c r="AO42" s="349" t="str">
        <f t="shared" si="5"/>
        <v/>
      </c>
      <c r="AP42" s="332"/>
      <c r="AQ42" s="329"/>
    </row>
    <row r="43" spans="2:43">
      <c r="B43" s="329"/>
      <c r="C43" s="332"/>
      <c r="D43" s="347" t="str">
        <f>IF(ข้อมูลนร.2!D41="","",ข้อมูลนร.2!D41)</f>
        <v/>
      </c>
      <c r="E43" s="540"/>
      <c r="F43" s="342"/>
      <c r="G43" s="342"/>
      <c r="H43" s="342"/>
      <c r="I43" s="342"/>
      <c r="J43" s="342"/>
      <c r="K43" s="342"/>
      <c r="L43" s="342"/>
      <c r="M43" s="342"/>
      <c r="N43" s="342"/>
      <c r="O43" s="342"/>
      <c r="P43" s="342"/>
      <c r="Q43" s="342"/>
      <c r="R43" s="342"/>
      <c r="S43" s="342"/>
      <c r="T43" s="342"/>
      <c r="U43" s="342"/>
      <c r="V43" s="342"/>
      <c r="W43" s="342"/>
      <c r="X43" s="342"/>
      <c r="Y43" s="342"/>
      <c r="Z43" s="342"/>
      <c r="AA43" s="342"/>
      <c r="AB43" s="342"/>
      <c r="AC43" s="342"/>
      <c r="AD43" s="342"/>
      <c r="AE43" s="342"/>
      <c r="AF43" s="342"/>
      <c r="AG43" s="342"/>
      <c r="AH43" s="342"/>
      <c r="AI43" s="342"/>
      <c r="AJ43" s="342"/>
      <c r="AK43" s="348" t="str">
        <f t="shared" si="1"/>
        <v/>
      </c>
      <c r="AL43" s="349" t="str">
        <f t="shared" si="2"/>
        <v/>
      </c>
      <c r="AM43" s="349" t="str">
        <f t="shared" si="3"/>
        <v/>
      </c>
      <c r="AN43" s="349" t="str">
        <f t="shared" si="4"/>
        <v/>
      </c>
      <c r="AO43" s="349" t="str">
        <f t="shared" si="5"/>
        <v/>
      </c>
      <c r="AP43" s="332"/>
      <c r="AQ43" s="329"/>
    </row>
    <row r="44" spans="2:43">
      <c r="B44" s="329"/>
      <c r="C44" s="332"/>
      <c r="D44" s="541" t="s">
        <v>65</v>
      </c>
      <c r="E44" s="542"/>
      <c r="F44" s="543"/>
      <c r="G44" s="544"/>
      <c r="H44" s="544"/>
      <c r="I44" s="544"/>
      <c r="J44" s="544"/>
      <c r="K44" s="544"/>
      <c r="L44" s="544"/>
      <c r="M44" s="544"/>
      <c r="N44" s="544"/>
      <c r="O44" s="544"/>
      <c r="P44" s="544"/>
      <c r="Q44" s="544"/>
      <c r="R44" s="544"/>
      <c r="S44" s="544"/>
      <c r="T44" s="544"/>
      <c r="U44" s="544"/>
      <c r="V44" s="544"/>
      <c r="W44" s="544"/>
      <c r="X44" s="544"/>
      <c r="Y44" s="544"/>
      <c r="Z44" s="544"/>
      <c r="AA44" s="544"/>
      <c r="AB44" s="544"/>
      <c r="AC44" s="544"/>
      <c r="AD44" s="544"/>
      <c r="AE44" s="544"/>
      <c r="AF44" s="544"/>
      <c r="AG44" s="544"/>
      <c r="AH44" s="544"/>
      <c r="AI44" s="544"/>
      <c r="AJ44" s="544"/>
      <c r="AK44" s="545"/>
      <c r="AL44" s="546"/>
      <c r="AM44" s="547"/>
      <c r="AN44" s="547"/>
      <c r="AO44" s="548"/>
      <c r="AP44" s="332"/>
      <c r="AQ44" s="329"/>
    </row>
    <row r="45" spans="2:43">
      <c r="B45" s="329"/>
      <c r="C45" s="332"/>
      <c r="D45" s="333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  <c r="AJ45" s="332"/>
      <c r="AK45" s="332"/>
      <c r="AL45" s="332"/>
      <c r="AM45" s="332"/>
      <c r="AN45" s="332"/>
      <c r="AO45" s="332"/>
      <c r="AP45" s="332"/>
      <c r="AQ45" s="329"/>
    </row>
    <row r="46" spans="2:43">
      <c r="B46" s="329"/>
      <c r="C46" s="329"/>
      <c r="D46" s="330"/>
      <c r="E46" s="329"/>
      <c r="F46" s="329"/>
      <c r="G46" s="329"/>
      <c r="H46" s="329"/>
      <c r="I46" s="329"/>
      <c r="J46" s="329"/>
      <c r="K46" s="329"/>
      <c r="L46" s="329"/>
      <c r="M46" s="329"/>
      <c r="N46" s="329"/>
      <c r="O46" s="329"/>
      <c r="P46" s="329"/>
      <c r="Q46" s="329"/>
      <c r="R46" s="329"/>
      <c r="S46" s="329"/>
      <c r="T46" s="329"/>
      <c r="U46" s="329"/>
      <c r="V46" s="329"/>
      <c r="W46" s="329"/>
      <c r="X46" s="329"/>
      <c r="Y46" s="329"/>
      <c r="Z46" s="329"/>
      <c r="AA46" s="329"/>
      <c r="AB46" s="329"/>
      <c r="AC46" s="329"/>
      <c r="AD46" s="329"/>
      <c r="AE46" s="329"/>
      <c r="AF46" s="329"/>
      <c r="AG46" s="329"/>
      <c r="AH46" s="329"/>
      <c r="AI46" s="329"/>
      <c r="AJ46" s="329"/>
      <c r="AK46" s="329"/>
      <c r="AL46" s="329"/>
      <c r="AM46" s="329"/>
      <c r="AN46" s="329"/>
      <c r="AO46" s="329"/>
      <c r="AP46" s="329"/>
      <c r="AQ46" s="329"/>
    </row>
  </sheetData>
  <sheetProtection algorithmName="SHA-512" hashValue="GIv8+vi0AZSi2Fd22n8lYIM8VIEhvXc4OiQ27iZdcasF5usCCeC4LPA8twOonQKlaCT3AKIDaeQ3tmARGPC70A==" saltValue="+wSpPaNKxZzTtgjafiTfzw==" spinCount="100000" sheet="1" objects="1" scenarios="1" formatCells="0" selectLockedCells="1"/>
  <protectedRanges>
    <protectedRange sqref="F44 V9:V43 AC9:AC43 F7:AJ8" name="ช่วง1"/>
    <protectedRange sqref="R9:U9 F10:U43 W9:AB43 AD9:AJ43" name="ช่วง1_3"/>
    <protectedRange sqref="F9:Q9" name="ช่วง1_2_1"/>
  </protectedRanges>
  <mergeCells count="15">
    <mergeCell ref="E9:E43"/>
    <mergeCell ref="D44:E44"/>
    <mergeCell ref="F44:AK44"/>
    <mergeCell ref="AL44:AO44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3">
    <cfRule type="cellIs" dxfId="42" priority="1" operator="equal">
      <formula>"ข"</formula>
    </cfRule>
    <cfRule type="cellIs" dxfId="41" priority="2" operator="equal">
      <formula>"ล"</formula>
    </cfRule>
    <cfRule type="cellIs" dxfId="40" priority="3" operator="equal">
      <formula>"ป"</formula>
    </cfRule>
    <cfRule type="cellIs" dxfId="39" priority="4" operator="equal">
      <formula>"/"</formula>
    </cfRule>
  </conditionalFormatting>
  <pageMargins left="0.31496062992125984" right="0" top="0.47244094488188981" bottom="0.27559055118110237" header="0.31496062992125984" footer="0.11811023622047245"/>
  <pageSetup paperSize="9" orientation="portrait" blackAndWhite="1" horizontalDpi="4294967293" verticalDpi="0" r:id="rId1"/>
  <ignoredErrors>
    <ignoredError sqref="G6:AJ6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SS!$B$3:$B$9</xm:f>
          </x14:formula1>
          <xm:sqref>F7:AJ7</xm:sqref>
        </x14:dataValidation>
        <x14:dataValidation type="list" allowBlank="1" showInputMessage="1" showErrorMessage="1">
          <x14:formula1>
            <xm:f>SS!$A$3:$A$6</xm:f>
          </x14:formula1>
          <xm:sqref>F9:AJ43</xm:sqref>
        </x14:dataValidation>
        <x14:dataValidation type="list" allowBlank="1" showInputMessage="1" showErrorMessage="1">
          <x14:formula1>
            <xm:f>SS!$D$3</xm:f>
          </x14:formula1>
          <xm:sqref>F8:AJ8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46"/>
  <sheetViews>
    <sheetView showGridLines="0" showRowColHeaders="0" zoomScale="95" zoomScaleNormal="95" workbookViewId="0">
      <selection activeCell="AE5" sqref="AE5:AH5"/>
    </sheetView>
  </sheetViews>
  <sheetFormatPr defaultRowHeight="18.75"/>
  <cols>
    <col min="1" max="1" width="37.125" style="331" customWidth="1"/>
    <col min="2" max="2" width="4.625" style="331" customWidth="1"/>
    <col min="3" max="3" width="3.625" style="331" customWidth="1"/>
    <col min="4" max="4" width="3.125" style="350" customWidth="1"/>
    <col min="5" max="5" width="3.125" style="331" customWidth="1"/>
    <col min="6" max="36" width="2.25" style="331" customWidth="1"/>
    <col min="37" max="37" width="3.625" style="331" customWidth="1"/>
    <col min="38" max="41" width="3.25" style="331" customWidth="1"/>
    <col min="42" max="42" width="3.625" style="331" customWidth="1"/>
    <col min="43" max="43" width="4.625" style="331" customWidth="1"/>
    <col min="44" max="16384" width="9" style="331"/>
  </cols>
  <sheetData>
    <row r="1" spans="2:43">
      <c r="B1" s="329"/>
      <c r="C1" s="329"/>
      <c r="D1" s="330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  <c r="W1" s="329"/>
      <c r="X1" s="329"/>
      <c r="Y1" s="329"/>
      <c r="Z1" s="329"/>
      <c r="AA1" s="329"/>
      <c r="AB1" s="329"/>
      <c r="AC1" s="329"/>
      <c r="AD1" s="329"/>
      <c r="AE1" s="329"/>
      <c r="AF1" s="329"/>
      <c r="AG1" s="329"/>
      <c r="AH1" s="329"/>
      <c r="AI1" s="329"/>
      <c r="AJ1" s="329"/>
      <c r="AK1" s="329"/>
      <c r="AL1" s="329"/>
      <c r="AM1" s="329"/>
      <c r="AN1" s="329"/>
      <c r="AO1" s="329"/>
      <c r="AP1" s="329"/>
      <c r="AQ1" s="329"/>
    </row>
    <row r="2" spans="2:43" ht="21.95" customHeight="1">
      <c r="B2" s="329"/>
      <c r="C2" s="332"/>
      <c r="D2" s="333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  <c r="Y2" s="549"/>
      <c r="Z2" s="549"/>
      <c r="AA2" s="549"/>
      <c r="AB2" s="549"/>
      <c r="AC2" s="549"/>
      <c r="AD2" s="549"/>
      <c r="AE2" s="549"/>
      <c r="AF2" s="549"/>
      <c r="AG2" s="549"/>
      <c r="AH2" s="549"/>
      <c r="AI2" s="549"/>
      <c r="AJ2" s="549"/>
      <c r="AK2" s="549"/>
      <c r="AL2" s="332"/>
      <c r="AM2" s="332"/>
      <c r="AN2" s="332"/>
      <c r="AO2" s="332"/>
      <c r="AP2" s="332"/>
      <c r="AQ2" s="329"/>
    </row>
    <row r="3" spans="2:43" ht="21.95" customHeight="1">
      <c r="B3" s="329"/>
      <c r="C3" s="332"/>
      <c r="D3" s="550" t="s">
        <v>147</v>
      </c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0"/>
      <c r="W3" s="550"/>
      <c r="X3" s="550"/>
      <c r="Y3" s="550"/>
      <c r="Z3" s="550"/>
      <c r="AA3" s="550"/>
      <c r="AB3" s="550"/>
      <c r="AC3" s="550"/>
      <c r="AD3" s="550"/>
      <c r="AE3" s="550"/>
      <c r="AF3" s="550"/>
      <c r="AG3" s="550"/>
      <c r="AH3" s="550"/>
      <c r="AI3" s="550"/>
      <c r="AJ3" s="550"/>
      <c r="AK3" s="550"/>
      <c r="AL3" s="550"/>
      <c r="AM3" s="550"/>
      <c r="AN3" s="550"/>
      <c r="AO3" s="550"/>
      <c r="AP3" s="332"/>
      <c r="AQ3" s="329"/>
    </row>
    <row r="4" spans="2:43" ht="12.75" customHeight="1">
      <c r="B4" s="329"/>
      <c r="C4" s="332"/>
      <c r="D4" s="333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  <c r="Z4" s="334"/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2"/>
      <c r="AM4" s="332"/>
      <c r="AN4" s="332"/>
      <c r="AO4" s="332"/>
      <c r="AP4" s="332"/>
      <c r="AQ4" s="329"/>
    </row>
    <row r="5" spans="2:43">
      <c r="B5" s="329"/>
      <c r="C5" s="332"/>
      <c r="D5" s="551" t="s">
        <v>35</v>
      </c>
      <c r="E5" s="335"/>
      <c r="F5" s="553" t="s">
        <v>58</v>
      </c>
      <c r="G5" s="553"/>
      <c r="H5" s="553"/>
      <c r="I5" s="553"/>
      <c r="J5" s="554"/>
      <c r="K5" s="555">
        <v>1</v>
      </c>
      <c r="L5" s="555"/>
      <c r="M5" s="555"/>
      <c r="N5" s="556" t="s">
        <v>50</v>
      </c>
      <c r="O5" s="556"/>
      <c r="P5" s="556"/>
      <c r="Q5" s="556"/>
      <c r="R5" s="556"/>
      <c r="S5" s="555" t="s">
        <v>79</v>
      </c>
      <c r="T5" s="555"/>
      <c r="U5" s="555"/>
      <c r="V5" s="555"/>
      <c r="W5" s="555"/>
      <c r="X5" s="555"/>
      <c r="Y5" s="555"/>
      <c r="Z5" s="555"/>
      <c r="AA5" s="556" t="s">
        <v>51</v>
      </c>
      <c r="AB5" s="556"/>
      <c r="AC5" s="556"/>
      <c r="AD5" s="556"/>
      <c r="AE5" s="555">
        <v>2566</v>
      </c>
      <c r="AF5" s="555"/>
      <c r="AG5" s="555"/>
      <c r="AH5" s="555"/>
      <c r="AI5" s="336"/>
      <c r="AJ5" s="337"/>
      <c r="AK5" s="338"/>
      <c r="AL5" s="557" t="s">
        <v>59</v>
      </c>
      <c r="AM5" s="558"/>
      <c r="AN5" s="558"/>
      <c r="AO5" s="559"/>
      <c r="AP5" s="332"/>
      <c r="AQ5" s="329"/>
    </row>
    <row r="6" spans="2:43">
      <c r="B6" s="329"/>
      <c r="C6" s="332"/>
      <c r="D6" s="552"/>
      <c r="E6" s="339" t="s">
        <v>49</v>
      </c>
      <c r="F6" s="397">
        <v>1</v>
      </c>
      <c r="G6" s="397">
        <f>F6+1</f>
        <v>2</v>
      </c>
      <c r="H6" s="397">
        <f t="shared" ref="H6:AI6" si="0">G6+1</f>
        <v>3</v>
      </c>
      <c r="I6" s="397">
        <f t="shared" si="0"/>
        <v>4</v>
      </c>
      <c r="J6" s="397">
        <f t="shared" si="0"/>
        <v>5</v>
      </c>
      <c r="K6" s="397">
        <f t="shared" si="0"/>
        <v>6</v>
      </c>
      <c r="L6" s="397">
        <f t="shared" si="0"/>
        <v>7</v>
      </c>
      <c r="M6" s="397">
        <f t="shared" si="0"/>
        <v>8</v>
      </c>
      <c r="N6" s="397">
        <f t="shared" si="0"/>
        <v>9</v>
      </c>
      <c r="O6" s="397">
        <f t="shared" si="0"/>
        <v>10</v>
      </c>
      <c r="P6" s="397">
        <f t="shared" si="0"/>
        <v>11</v>
      </c>
      <c r="Q6" s="397">
        <f t="shared" si="0"/>
        <v>12</v>
      </c>
      <c r="R6" s="397">
        <f t="shared" si="0"/>
        <v>13</v>
      </c>
      <c r="S6" s="397">
        <f t="shared" si="0"/>
        <v>14</v>
      </c>
      <c r="T6" s="397">
        <f t="shared" si="0"/>
        <v>15</v>
      </c>
      <c r="U6" s="397">
        <f t="shared" si="0"/>
        <v>16</v>
      </c>
      <c r="V6" s="397">
        <f t="shared" si="0"/>
        <v>17</v>
      </c>
      <c r="W6" s="397">
        <f t="shared" si="0"/>
        <v>18</v>
      </c>
      <c r="X6" s="397">
        <f t="shared" si="0"/>
        <v>19</v>
      </c>
      <c r="Y6" s="397">
        <f t="shared" si="0"/>
        <v>20</v>
      </c>
      <c r="Z6" s="397">
        <f t="shared" si="0"/>
        <v>21</v>
      </c>
      <c r="AA6" s="397">
        <f t="shared" si="0"/>
        <v>22</v>
      </c>
      <c r="AB6" s="397">
        <f t="shared" si="0"/>
        <v>23</v>
      </c>
      <c r="AC6" s="397">
        <f t="shared" si="0"/>
        <v>24</v>
      </c>
      <c r="AD6" s="397">
        <f t="shared" si="0"/>
        <v>25</v>
      </c>
      <c r="AE6" s="397">
        <f t="shared" si="0"/>
        <v>26</v>
      </c>
      <c r="AF6" s="397">
        <f t="shared" si="0"/>
        <v>27</v>
      </c>
      <c r="AG6" s="397">
        <f t="shared" si="0"/>
        <v>28</v>
      </c>
      <c r="AH6" s="397">
        <f t="shared" si="0"/>
        <v>29</v>
      </c>
      <c r="AI6" s="397">
        <f t="shared" si="0"/>
        <v>30</v>
      </c>
      <c r="AJ6" s="397">
        <f>AI6+1</f>
        <v>31</v>
      </c>
      <c r="AK6" s="340" t="s">
        <v>16</v>
      </c>
      <c r="AL6" s="560" t="str">
        <f>IF(S5="","",S5)</f>
        <v>กรกฎาคม</v>
      </c>
      <c r="AM6" s="561"/>
      <c r="AN6" s="561"/>
      <c r="AO6" s="562"/>
      <c r="AP6" s="332"/>
      <c r="AQ6" s="329"/>
    </row>
    <row r="7" spans="2:43">
      <c r="B7" s="329"/>
      <c r="C7" s="332"/>
      <c r="D7" s="552"/>
      <c r="E7" s="341" t="s">
        <v>60</v>
      </c>
      <c r="F7" s="342"/>
      <c r="G7" s="342"/>
      <c r="H7" s="342"/>
      <c r="I7" s="342"/>
      <c r="J7" s="342"/>
      <c r="K7" s="342"/>
      <c r="L7" s="342"/>
      <c r="M7" s="342"/>
      <c r="N7" s="342"/>
      <c r="O7" s="342"/>
      <c r="P7" s="342"/>
      <c r="Q7" s="342"/>
      <c r="R7" s="342"/>
      <c r="S7" s="342"/>
      <c r="T7" s="342"/>
      <c r="U7" s="342"/>
      <c r="V7" s="342"/>
      <c r="W7" s="342"/>
      <c r="X7" s="342"/>
      <c r="Y7" s="342"/>
      <c r="Z7" s="342"/>
      <c r="AA7" s="342"/>
      <c r="AB7" s="342"/>
      <c r="AC7" s="342"/>
      <c r="AD7" s="342"/>
      <c r="AE7" s="342"/>
      <c r="AF7" s="342"/>
      <c r="AG7" s="342"/>
      <c r="AH7" s="342"/>
      <c r="AI7" s="342"/>
      <c r="AJ7" s="342"/>
      <c r="AK7" s="343" t="s">
        <v>221</v>
      </c>
      <c r="AL7" s="563"/>
      <c r="AM7" s="564"/>
      <c r="AN7" s="564"/>
      <c r="AO7" s="565"/>
      <c r="AP7" s="332"/>
      <c r="AQ7" s="329"/>
    </row>
    <row r="8" spans="2:43" ht="15.75" customHeight="1">
      <c r="B8" s="329"/>
      <c r="C8" s="332"/>
      <c r="D8" s="344"/>
      <c r="E8" s="345"/>
      <c r="F8" s="342"/>
      <c r="G8" s="342"/>
      <c r="H8" s="342"/>
      <c r="I8" s="342"/>
      <c r="J8" s="342"/>
      <c r="K8" s="342"/>
      <c r="L8" s="342"/>
      <c r="M8" s="342"/>
      <c r="N8" s="342"/>
      <c r="O8" s="342"/>
      <c r="P8" s="342"/>
      <c r="Q8" s="342"/>
      <c r="R8" s="342"/>
      <c r="S8" s="342"/>
      <c r="T8" s="342"/>
      <c r="U8" s="342"/>
      <c r="V8" s="342"/>
      <c r="W8" s="342"/>
      <c r="X8" s="342"/>
      <c r="Y8" s="342"/>
      <c r="Z8" s="342"/>
      <c r="AA8" s="342"/>
      <c r="AB8" s="342"/>
      <c r="AC8" s="342"/>
      <c r="AD8" s="342"/>
      <c r="AE8" s="342"/>
      <c r="AF8" s="342"/>
      <c r="AG8" s="342"/>
      <c r="AH8" s="342"/>
      <c r="AI8" s="342"/>
      <c r="AJ8" s="342"/>
      <c r="AK8" s="338">
        <f>COUNTA(F8:AJ8)</f>
        <v>0</v>
      </c>
      <c r="AL8" s="346" t="s">
        <v>61</v>
      </c>
      <c r="AM8" s="346" t="s">
        <v>62</v>
      </c>
      <c r="AN8" s="346" t="s">
        <v>63</v>
      </c>
      <c r="AO8" s="346" t="s">
        <v>64</v>
      </c>
      <c r="AP8" s="332"/>
      <c r="AQ8" s="329"/>
    </row>
    <row r="9" spans="2:43">
      <c r="B9" s="329"/>
      <c r="C9" s="332"/>
      <c r="D9" s="347" t="str">
        <f>IF(ข้อมูลนร.2!D7="","",ข้อมูลนร.2!D7)</f>
        <v>1</v>
      </c>
      <c r="E9" s="539"/>
      <c r="F9" s="342"/>
      <c r="G9" s="342"/>
      <c r="H9" s="342"/>
      <c r="I9" s="342"/>
      <c r="J9" s="342"/>
      <c r="K9" s="342"/>
      <c r="L9" s="342"/>
      <c r="M9" s="342"/>
      <c r="N9" s="342"/>
      <c r="O9" s="342"/>
      <c r="P9" s="342"/>
      <c r="Q9" s="342"/>
      <c r="R9" s="342"/>
      <c r="S9" s="342"/>
      <c r="T9" s="342"/>
      <c r="U9" s="342"/>
      <c r="V9" s="342"/>
      <c r="W9" s="342"/>
      <c r="X9" s="342"/>
      <c r="Y9" s="342"/>
      <c r="Z9" s="342"/>
      <c r="AA9" s="342"/>
      <c r="AB9" s="342"/>
      <c r="AC9" s="342"/>
      <c r="AD9" s="342"/>
      <c r="AE9" s="342"/>
      <c r="AF9" s="342"/>
      <c r="AG9" s="342"/>
      <c r="AH9" s="342"/>
      <c r="AI9" s="342"/>
      <c r="AJ9" s="342"/>
      <c r="AK9" s="348">
        <f>IF(D9="","",COUNTIF(F9:AJ9,"/"))</f>
        <v>0</v>
      </c>
      <c r="AL9" s="349">
        <f>IF(D9="","",COUNTIF(F9:AJ9,"/"))</f>
        <v>0</v>
      </c>
      <c r="AM9" s="349">
        <f>IF(D9="","",COUNTIF(F9:AJ9,"ป"))</f>
        <v>0</v>
      </c>
      <c r="AN9" s="349">
        <f>IF(D9="","",COUNTIF(F9:AJ9,"ล"))</f>
        <v>0</v>
      </c>
      <c r="AO9" s="349">
        <f>IF(D9="","",COUNTIF(F9:AJ9,"ข"))</f>
        <v>0</v>
      </c>
      <c r="AP9" s="332"/>
      <c r="AQ9" s="329"/>
    </row>
    <row r="10" spans="2:43">
      <c r="B10" s="329"/>
      <c r="C10" s="332"/>
      <c r="D10" s="347" t="str">
        <f>IF(ข้อมูลนร.2!D8="","",ข้อมูลนร.2!D8)</f>
        <v>2</v>
      </c>
      <c r="E10" s="540"/>
      <c r="F10" s="342"/>
      <c r="G10" s="342"/>
      <c r="H10" s="342"/>
      <c r="I10" s="342"/>
      <c r="J10" s="342"/>
      <c r="K10" s="342"/>
      <c r="L10" s="342"/>
      <c r="M10" s="342"/>
      <c r="N10" s="342"/>
      <c r="O10" s="342"/>
      <c r="P10" s="342"/>
      <c r="Q10" s="342"/>
      <c r="R10" s="342"/>
      <c r="S10" s="342"/>
      <c r="T10" s="342"/>
      <c r="U10" s="342"/>
      <c r="V10" s="342"/>
      <c r="W10" s="342"/>
      <c r="X10" s="342"/>
      <c r="Y10" s="342"/>
      <c r="Z10" s="342"/>
      <c r="AA10" s="342"/>
      <c r="AB10" s="342"/>
      <c r="AC10" s="342"/>
      <c r="AD10" s="342"/>
      <c r="AE10" s="342"/>
      <c r="AF10" s="342"/>
      <c r="AG10" s="342"/>
      <c r="AH10" s="342"/>
      <c r="AI10" s="342"/>
      <c r="AJ10" s="342"/>
      <c r="AK10" s="348">
        <f t="shared" ref="AK10:AK43" si="1">IF(D10="","",COUNTIF(F10:AJ10,"/"))</f>
        <v>0</v>
      </c>
      <c r="AL10" s="349">
        <f t="shared" ref="AL10:AL43" si="2">IF(D10="","",COUNTIF(F10:AJ10,"/"))</f>
        <v>0</v>
      </c>
      <c r="AM10" s="349">
        <f t="shared" ref="AM10:AM43" si="3">IF(D10="","",COUNTIF(F10:AJ10,"ป"))</f>
        <v>0</v>
      </c>
      <c r="AN10" s="349">
        <f t="shared" ref="AN10:AN43" si="4">IF(D10="","",COUNTIF(F10:AJ10,"ล"))</f>
        <v>0</v>
      </c>
      <c r="AO10" s="349">
        <f t="shared" ref="AO10:AO43" si="5">IF(D10="","",COUNTIF(F10:AJ10,"ข"))</f>
        <v>0</v>
      </c>
      <c r="AP10" s="332"/>
      <c r="AQ10" s="329"/>
    </row>
    <row r="11" spans="2:43">
      <c r="B11" s="329"/>
      <c r="C11" s="332"/>
      <c r="D11" s="347" t="str">
        <f>IF(ข้อมูลนร.2!D9="","",ข้อมูลนร.2!D9)</f>
        <v>3</v>
      </c>
      <c r="E11" s="540"/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8">
        <f t="shared" si="1"/>
        <v>0</v>
      </c>
      <c r="AL11" s="349">
        <f t="shared" si="2"/>
        <v>0</v>
      </c>
      <c r="AM11" s="349">
        <f t="shared" si="3"/>
        <v>0</v>
      </c>
      <c r="AN11" s="349">
        <f t="shared" si="4"/>
        <v>0</v>
      </c>
      <c r="AO11" s="349">
        <f t="shared" si="5"/>
        <v>0</v>
      </c>
      <c r="AP11" s="332"/>
      <c r="AQ11" s="329"/>
    </row>
    <row r="12" spans="2:43">
      <c r="B12" s="329"/>
      <c r="C12" s="332"/>
      <c r="D12" s="347" t="str">
        <f>IF(ข้อมูลนร.2!D10="","",ข้อมูลนร.2!D10)</f>
        <v>4</v>
      </c>
      <c r="E12" s="540"/>
      <c r="F12" s="342"/>
      <c r="G12" s="342"/>
      <c r="H12" s="342"/>
      <c r="I12" s="342"/>
      <c r="J12" s="342"/>
      <c r="K12" s="342"/>
      <c r="L12" s="342"/>
      <c r="M12" s="342"/>
      <c r="N12" s="342"/>
      <c r="O12" s="342"/>
      <c r="P12" s="342"/>
      <c r="Q12" s="342"/>
      <c r="R12" s="342"/>
      <c r="S12" s="342"/>
      <c r="T12" s="342"/>
      <c r="U12" s="342"/>
      <c r="V12" s="342"/>
      <c r="W12" s="342"/>
      <c r="X12" s="342"/>
      <c r="Y12" s="342"/>
      <c r="Z12" s="342"/>
      <c r="AA12" s="342"/>
      <c r="AB12" s="342"/>
      <c r="AC12" s="342"/>
      <c r="AD12" s="342"/>
      <c r="AE12" s="342"/>
      <c r="AF12" s="342"/>
      <c r="AG12" s="342"/>
      <c r="AH12" s="342"/>
      <c r="AI12" s="342"/>
      <c r="AJ12" s="342"/>
      <c r="AK12" s="348">
        <f t="shared" si="1"/>
        <v>0</v>
      </c>
      <c r="AL12" s="349">
        <f t="shared" si="2"/>
        <v>0</v>
      </c>
      <c r="AM12" s="349">
        <f t="shared" si="3"/>
        <v>0</v>
      </c>
      <c r="AN12" s="349">
        <f t="shared" si="4"/>
        <v>0</v>
      </c>
      <c r="AO12" s="349">
        <f t="shared" si="5"/>
        <v>0</v>
      </c>
      <c r="AP12" s="332"/>
      <c r="AQ12" s="329"/>
    </row>
    <row r="13" spans="2:43">
      <c r="B13" s="329"/>
      <c r="C13" s="332"/>
      <c r="D13" s="347" t="str">
        <f>IF(ข้อมูลนร.2!D11="","",ข้อมูลนร.2!D11)</f>
        <v/>
      </c>
      <c r="E13" s="540"/>
      <c r="F13" s="342"/>
      <c r="G13" s="342"/>
      <c r="H13" s="342"/>
      <c r="I13" s="342"/>
      <c r="J13" s="342"/>
      <c r="K13" s="342"/>
      <c r="L13" s="342"/>
      <c r="M13" s="342"/>
      <c r="N13" s="342"/>
      <c r="O13" s="342"/>
      <c r="P13" s="342"/>
      <c r="Q13" s="342"/>
      <c r="R13" s="342"/>
      <c r="S13" s="342"/>
      <c r="T13" s="342"/>
      <c r="U13" s="342"/>
      <c r="V13" s="342"/>
      <c r="W13" s="342"/>
      <c r="X13" s="342"/>
      <c r="Y13" s="342"/>
      <c r="Z13" s="342"/>
      <c r="AA13" s="342"/>
      <c r="AB13" s="342"/>
      <c r="AC13" s="342"/>
      <c r="AD13" s="342"/>
      <c r="AE13" s="342"/>
      <c r="AF13" s="342"/>
      <c r="AG13" s="342"/>
      <c r="AH13" s="342"/>
      <c r="AI13" s="342"/>
      <c r="AJ13" s="342"/>
      <c r="AK13" s="348" t="str">
        <f t="shared" si="1"/>
        <v/>
      </c>
      <c r="AL13" s="349" t="str">
        <f t="shared" si="2"/>
        <v/>
      </c>
      <c r="AM13" s="349" t="str">
        <f t="shared" si="3"/>
        <v/>
      </c>
      <c r="AN13" s="349" t="str">
        <f t="shared" si="4"/>
        <v/>
      </c>
      <c r="AO13" s="349" t="str">
        <f t="shared" si="5"/>
        <v/>
      </c>
      <c r="AP13" s="332"/>
      <c r="AQ13" s="329"/>
    </row>
    <row r="14" spans="2:43">
      <c r="B14" s="329"/>
      <c r="C14" s="332"/>
      <c r="D14" s="347" t="str">
        <f>IF(ข้อมูลนร.2!D12="","",ข้อมูลนร.2!D12)</f>
        <v/>
      </c>
      <c r="E14" s="540"/>
      <c r="F14" s="342"/>
      <c r="G14" s="342"/>
      <c r="H14" s="342"/>
      <c r="I14" s="342"/>
      <c r="J14" s="342"/>
      <c r="K14" s="342"/>
      <c r="L14" s="342"/>
      <c r="M14" s="342"/>
      <c r="N14" s="342"/>
      <c r="O14" s="342"/>
      <c r="P14" s="342"/>
      <c r="Q14" s="342"/>
      <c r="R14" s="342"/>
      <c r="S14" s="342"/>
      <c r="T14" s="342"/>
      <c r="U14" s="342"/>
      <c r="V14" s="342"/>
      <c r="W14" s="342"/>
      <c r="X14" s="342"/>
      <c r="Y14" s="342"/>
      <c r="Z14" s="342"/>
      <c r="AA14" s="342"/>
      <c r="AB14" s="342"/>
      <c r="AC14" s="342"/>
      <c r="AD14" s="342"/>
      <c r="AE14" s="342"/>
      <c r="AF14" s="342"/>
      <c r="AG14" s="342"/>
      <c r="AH14" s="342"/>
      <c r="AI14" s="342"/>
      <c r="AJ14" s="342"/>
      <c r="AK14" s="348" t="str">
        <f t="shared" si="1"/>
        <v/>
      </c>
      <c r="AL14" s="349" t="str">
        <f t="shared" si="2"/>
        <v/>
      </c>
      <c r="AM14" s="349" t="str">
        <f t="shared" si="3"/>
        <v/>
      </c>
      <c r="AN14" s="349" t="str">
        <f t="shared" si="4"/>
        <v/>
      </c>
      <c r="AO14" s="349" t="str">
        <f t="shared" si="5"/>
        <v/>
      </c>
      <c r="AP14" s="332"/>
      <c r="AQ14" s="329"/>
    </row>
    <row r="15" spans="2:43">
      <c r="B15" s="329"/>
      <c r="C15" s="332"/>
      <c r="D15" s="347" t="str">
        <f>IF(ข้อมูลนร.2!D13="","",ข้อมูลนร.2!D13)</f>
        <v/>
      </c>
      <c r="E15" s="540"/>
      <c r="F15" s="342"/>
      <c r="G15" s="342"/>
      <c r="H15" s="342"/>
      <c r="I15" s="342"/>
      <c r="J15" s="342"/>
      <c r="K15" s="342"/>
      <c r="L15" s="342"/>
      <c r="M15" s="342"/>
      <c r="N15" s="342"/>
      <c r="O15" s="342"/>
      <c r="P15" s="342"/>
      <c r="Q15" s="342"/>
      <c r="R15" s="342"/>
      <c r="S15" s="342"/>
      <c r="T15" s="342"/>
      <c r="U15" s="342"/>
      <c r="V15" s="342"/>
      <c r="W15" s="342"/>
      <c r="X15" s="342"/>
      <c r="Y15" s="342"/>
      <c r="Z15" s="342"/>
      <c r="AA15" s="342"/>
      <c r="AB15" s="342"/>
      <c r="AC15" s="342"/>
      <c r="AD15" s="342"/>
      <c r="AE15" s="342"/>
      <c r="AF15" s="342"/>
      <c r="AG15" s="342"/>
      <c r="AH15" s="342"/>
      <c r="AI15" s="342"/>
      <c r="AJ15" s="342"/>
      <c r="AK15" s="348" t="str">
        <f t="shared" si="1"/>
        <v/>
      </c>
      <c r="AL15" s="349" t="str">
        <f t="shared" si="2"/>
        <v/>
      </c>
      <c r="AM15" s="349" t="str">
        <f t="shared" si="3"/>
        <v/>
      </c>
      <c r="AN15" s="349" t="str">
        <f t="shared" si="4"/>
        <v/>
      </c>
      <c r="AO15" s="349" t="str">
        <f t="shared" si="5"/>
        <v/>
      </c>
      <c r="AP15" s="332"/>
      <c r="AQ15" s="329"/>
    </row>
    <row r="16" spans="2:43">
      <c r="B16" s="329"/>
      <c r="C16" s="332"/>
      <c r="D16" s="347" t="str">
        <f>IF(ข้อมูลนร.2!D14="","",ข้อมูลนร.2!D14)</f>
        <v/>
      </c>
      <c r="E16" s="540"/>
      <c r="F16" s="342"/>
      <c r="G16" s="342"/>
      <c r="H16" s="342"/>
      <c r="I16" s="342"/>
      <c r="J16" s="342"/>
      <c r="K16" s="342"/>
      <c r="L16" s="342"/>
      <c r="M16" s="342"/>
      <c r="N16" s="342"/>
      <c r="O16" s="342"/>
      <c r="P16" s="342"/>
      <c r="Q16" s="342"/>
      <c r="R16" s="342"/>
      <c r="S16" s="342"/>
      <c r="T16" s="342"/>
      <c r="U16" s="342"/>
      <c r="V16" s="342"/>
      <c r="W16" s="342"/>
      <c r="X16" s="342"/>
      <c r="Y16" s="342"/>
      <c r="Z16" s="342"/>
      <c r="AA16" s="342"/>
      <c r="AB16" s="342"/>
      <c r="AC16" s="342"/>
      <c r="AD16" s="342"/>
      <c r="AE16" s="342"/>
      <c r="AF16" s="342"/>
      <c r="AG16" s="342"/>
      <c r="AH16" s="342"/>
      <c r="AI16" s="342"/>
      <c r="AJ16" s="342"/>
      <c r="AK16" s="348" t="str">
        <f t="shared" si="1"/>
        <v/>
      </c>
      <c r="AL16" s="349" t="str">
        <f t="shared" si="2"/>
        <v/>
      </c>
      <c r="AM16" s="349" t="str">
        <f t="shared" si="3"/>
        <v/>
      </c>
      <c r="AN16" s="349" t="str">
        <f t="shared" si="4"/>
        <v/>
      </c>
      <c r="AO16" s="349" t="str">
        <f t="shared" si="5"/>
        <v/>
      </c>
      <c r="AP16" s="332"/>
      <c r="AQ16" s="329"/>
    </row>
    <row r="17" spans="2:43">
      <c r="B17" s="329"/>
      <c r="C17" s="332"/>
      <c r="D17" s="347" t="str">
        <f>IF(ข้อมูลนร.2!D15="","",ข้อมูลนร.2!D15)</f>
        <v/>
      </c>
      <c r="E17" s="540"/>
      <c r="F17" s="342"/>
      <c r="G17" s="342"/>
      <c r="H17" s="342"/>
      <c r="I17" s="342"/>
      <c r="J17" s="342"/>
      <c r="K17" s="342"/>
      <c r="L17" s="342"/>
      <c r="M17" s="342"/>
      <c r="N17" s="342"/>
      <c r="O17" s="342"/>
      <c r="P17" s="342"/>
      <c r="Q17" s="342"/>
      <c r="R17" s="342"/>
      <c r="S17" s="342"/>
      <c r="T17" s="342"/>
      <c r="U17" s="342"/>
      <c r="V17" s="342"/>
      <c r="W17" s="342"/>
      <c r="X17" s="342"/>
      <c r="Y17" s="342"/>
      <c r="Z17" s="342"/>
      <c r="AA17" s="342"/>
      <c r="AB17" s="342"/>
      <c r="AC17" s="342"/>
      <c r="AD17" s="342"/>
      <c r="AE17" s="342"/>
      <c r="AF17" s="342"/>
      <c r="AG17" s="342"/>
      <c r="AH17" s="342"/>
      <c r="AI17" s="342"/>
      <c r="AJ17" s="342"/>
      <c r="AK17" s="348" t="str">
        <f t="shared" si="1"/>
        <v/>
      </c>
      <c r="AL17" s="349" t="str">
        <f t="shared" si="2"/>
        <v/>
      </c>
      <c r="AM17" s="349" t="str">
        <f t="shared" si="3"/>
        <v/>
      </c>
      <c r="AN17" s="349" t="str">
        <f t="shared" si="4"/>
        <v/>
      </c>
      <c r="AO17" s="349" t="str">
        <f t="shared" si="5"/>
        <v/>
      </c>
      <c r="AP17" s="332"/>
      <c r="AQ17" s="329"/>
    </row>
    <row r="18" spans="2:43">
      <c r="B18" s="329"/>
      <c r="C18" s="332"/>
      <c r="D18" s="347" t="str">
        <f>IF(ข้อมูลนร.2!D16="","",ข้อมูลนร.2!D16)</f>
        <v/>
      </c>
      <c r="E18" s="540"/>
      <c r="F18" s="342"/>
      <c r="G18" s="342"/>
      <c r="H18" s="342"/>
      <c r="I18" s="342"/>
      <c r="J18" s="342"/>
      <c r="K18" s="342"/>
      <c r="L18" s="342"/>
      <c r="M18" s="342"/>
      <c r="N18" s="342"/>
      <c r="O18" s="342"/>
      <c r="P18" s="342"/>
      <c r="Q18" s="342"/>
      <c r="R18" s="342"/>
      <c r="S18" s="342"/>
      <c r="T18" s="342"/>
      <c r="U18" s="342"/>
      <c r="V18" s="342"/>
      <c r="W18" s="342"/>
      <c r="X18" s="342"/>
      <c r="Y18" s="342"/>
      <c r="Z18" s="342"/>
      <c r="AA18" s="342"/>
      <c r="AB18" s="342"/>
      <c r="AC18" s="342"/>
      <c r="AD18" s="342"/>
      <c r="AE18" s="342"/>
      <c r="AF18" s="342"/>
      <c r="AG18" s="342"/>
      <c r="AH18" s="342"/>
      <c r="AI18" s="342"/>
      <c r="AJ18" s="342"/>
      <c r="AK18" s="348" t="str">
        <f t="shared" si="1"/>
        <v/>
      </c>
      <c r="AL18" s="349" t="str">
        <f t="shared" si="2"/>
        <v/>
      </c>
      <c r="AM18" s="349" t="str">
        <f t="shared" si="3"/>
        <v/>
      </c>
      <c r="AN18" s="349" t="str">
        <f t="shared" si="4"/>
        <v/>
      </c>
      <c r="AO18" s="349" t="str">
        <f t="shared" si="5"/>
        <v/>
      </c>
      <c r="AP18" s="332"/>
      <c r="AQ18" s="329"/>
    </row>
    <row r="19" spans="2:43">
      <c r="B19" s="329"/>
      <c r="C19" s="332"/>
      <c r="D19" s="347" t="str">
        <f>IF(ข้อมูลนร.2!D17="","",ข้อมูลนร.2!D17)</f>
        <v/>
      </c>
      <c r="E19" s="540"/>
      <c r="F19" s="342"/>
      <c r="G19" s="342"/>
      <c r="H19" s="342"/>
      <c r="I19" s="342"/>
      <c r="J19" s="342"/>
      <c r="K19" s="342"/>
      <c r="L19" s="342"/>
      <c r="M19" s="342"/>
      <c r="N19" s="342"/>
      <c r="O19" s="342"/>
      <c r="P19" s="342"/>
      <c r="Q19" s="342"/>
      <c r="R19" s="342"/>
      <c r="S19" s="342"/>
      <c r="T19" s="342"/>
      <c r="U19" s="342"/>
      <c r="V19" s="342"/>
      <c r="W19" s="342"/>
      <c r="X19" s="342"/>
      <c r="Y19" s="342"/>
      <c r="Z19" s="342"/>
      <c r="AA19" s="342"/>
      <c r="AB19" s="342"/>
      <c r="AC19" s="342"/>
      <c r="AD19" s="342"/>
      <c r="AE19" s="342"/>
      <c r="AF19" s="342"/>
      <c r="AG19" s="342"/>
      <c r="AH19" s="342"/>
      <c r="AI19" s="342"/>
      <c r="AJ19" s="342"/>
      <c r="AK19" s="348" t="str">
        <f t="shared" si="1"/>
        <v/>
      </c>
      <c r="AL19" s="349" t="str">
        <f t="shared" si="2"/>
        <v/>
      </c>
      <c r="AM19" s="349" t="str">
        <f t="shared" si="3"/>
        <v/>
      </c>
      <c r="AN19" s="349" t="str">
        <f t="shared" si="4"/>
        <v/>
      </c>
      <c r="AO19" s="349" t="str">
        <f t="shared" si="5"/>
        <v/>
      </c>
      <c r="AP19" s="332"/>
      <c r="AQ19" s="329"/>
    </row>
    <row r="20" spans="2:43">
      <c r="B20" s="329"/>
      <c r="C20" s="332"/>
      <c r="D20" s="347" t="str">
        <f>IF(ข้อมูลนร.2!D18="","",ข้อมูลนร.2!D18)</f>
        <v/>
      </c>
      <c r="E20" s="540"/>
      <c r="F20" s="342"/>
      <c r="G20" s="342"/>
      <c r="H20" s="342"/>
      <c r="I20" s="342"/>
      <c r="J20" s="342"/>
      <c r="K20" s="342"/>
      <c r="L20" s="342"/>
      <c r="M20" s="342"/>
      <c r="N20" s="342"/>
      <c r="O20" s="342"/>
      <c r="P20" s="342"/>
      <c r="Q20" s="342"/>
      <c r="R20" s="342"/>
      <c r="S20" s="342"/>
      <c r="T20" s="342"/>
      <c r="U20" s="342"/>
      <c r="V20" s="342"/>
      <c r="W20" s="342"/>
      <c r="X20" s="342"/>
      <c r="Y20" s="342"/>
      <c r="Z20" s="342"/>
      <c r="AA20" s="342"/>
      <c r="AB20" s="342"/>
      <c r="AC20" s="342"/>
      <c r="AD20" s="342"/>
      <c r="AE20" s="342"/>
      <c r="AF20" s="342"/>
      <c r="AG20" s="342"/>
      <c r="AH20" s="342"/>
      <c r="AI20" s="342"/>
      <c r="AJ20" s="342"/>
      <c r="AK20" s="348" t="str">
        <f t="shared" si="1"/>
        <v/>
      </c>
      <c r="AL20" s="349" t="str">
        <f t="shared" si="2"/>
        <v/>
      </c>
      <c r="AM20" s="349" t="str">
        <f t="shared" si="3"/>
        <v/>
      </c>
      <c r="AN20" s="349" t="str">
        <f t="shared" si="4"/>
        <v/>
      </c>
      <c r="AO20" s="349" t="str">
        <f t="shared" si="5"/>
        <v/>
      </c>
      <c r="AP20" s="332"/>
      <c r="AQ20" s="329"/>
    </row>
    <row r="21" spans="2:43">
      <c r="B21" s="329"/>
      <c r="C21" s="332"/>
      <c r="D21" s="347" t="str">
        <f>IF(ข้อมูลนร.2!D19="","",ข้อมูลนร.2!D19)</f>
        <v/>
      </c>
      <c r="E21" s="540"/>
      <c r="F21" s="342"/>
      <c r="G21" s="342"/>
      <c r="H21" s="342"/>
      <c r="I21" s="342"/>
      <c r="J21" s="342"/>
      <c r="K21" s="342"/>
      <c r="L21" s="342"/>
      <c r="M21" s="342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8" t="str">
        <f t="shared" si="1"/>
        <v/>
      </c>
      <c r="AL21" s="349" t="str">
        <f t="shared" si="2"/>
        <v/>
      </c>
      <c r="AM21" s="349" t="str">
        <f t="shared" si="3"/>
        <v/>
      </c>
      <c r="AN21" s="349" t="str">
        <f t="shared" si="4"/>
        <v/>
      </c>
      <c r="AO21" s="349" t="str">
        <f t="shared" si="5"/>
        <v/>
      </c>
      <c r="AP21" s="332"/>
      <c r="AQ21" s="329"/>
    </row>
    <row r="22" spans="2:43">
      <c r="B22" s="329"/>
      <c r="C22" s="332"/>
      <c r="D22" s="347" t="str">
        <f>IF(ข้อมูลนร.2!D20="","",ข้อมูลนร.2!D20)</f>
        <v/>
      </c>
      <c r="E22" s="540"/>
      <c r="F22" s="342"/>
      <c r="G22" s="342"/>
      <c r="H22" s="342"/>
      <c r="I22" s="342"/>
      <c r="J22" s="342"/>
      <c r="K22" s="342"/>
      <c r="L22" s="342"/>
      <c r="M22" s="342"/>
      <c r="N22" s="342"/>
      <c r="O22" s="342"/>
      <c r="P22" s="342"/>
      <c r="Q22" s="342"/>
      <c r="R22" s="342"/>
      <c r="S22" s="342"/>
      <c r="T22" s="342"/>
      <c r="U22" s="342"/>
      <c r="V22" s="342"/>
      <c r="W22" s="342"/>
      <c r="X22" s="342"/>
      <c r="Y22" s="342"/>
      <c r="Z22" s="342"/>
      <c r="AA22" s="342"/>
      <c r="AB22" s="342"/>
      <c r="AC22" s="342"/>
      <c r="AD22" s="342"/>
      <c r="AE22" s="342"/>
      <c r="AF22" s="342"/>
      <c r="AG22" s="342"/>
      <c r="AH22" s="342"/>
      <c r="AI22" s="342"/>
      <c r="AJ22" s="342"/>
      <c r="AK22" s="348" t="str">
        <f t="shared" si="1"/>
        <v/>
      </c>
      <c r="AL22" s="349" t="str">
        <f t="shared" si="2"/>
        <v/>
      </c>
      <c r="AM22" s="349" t="str">
        <f t="shared" si="3"/>
        <v/>
      </c>
      <c r="AN22" s="349" t="str">
        <f t="shared" si="4"/>
        <v/>
      </c>
      <c r="AO22" s="349" t="str">
        <f t="shared" si="5"/>
        <v/>
      </c>
      <c r="AP22" s="332"/>
      <c r="AQ22" s="329"/>
    </row>
    <row r="23" spans="2:43">
      <c r="B23" s="329"/>
      <c r="C23" s="332"/>
      <c r="D23" s="347" t="str">
        <f>IF(ข้อมูลนร.2!D21="","",ข้อมูลนร.2!D21)</f>
        <v/>
      </c>
      <c r="E23" s="540"/>
      <c r="F23" s="342"/>
      <c r="G23" s="342"/>
      <c r="H23" s="342"/>
      <c r="I23" s="342"/>
      <c r="J23" s="342"/>
      <c r="K23" s="342"/>
      <c r="L23" s="342"/>
      <c r="M23" s="342"/>
      <c r="N23" s="342"/>
      <c r="O23" s="342"/>
      <c r="P23" s="342"/>
      <c r="Q23" s="342"/>
      <c r="R23" s="342"/>
      <c r="S23" s="342"/>
      <c r="T23" s="342"/>
      <c r="U23" s="342"/>
      <c r="V23" s="342"/>
      <c r="W23" s="342"/>
      <c r="X23" s="342"/>
      <c r="Y23" s="342"/>
      <c r="Z23" s="342"/>
      <c r="AA23" s="342"/>
      <c r="AB23" s="342"/>
      <c r="AC23" s="342"/>
      <c r="AD23" s="342"/>
      <c r="AE23" s="342"/>
      <c r="AF23" s="342"/>
      <c r="AG23" s="342"/>
      <c r="AH23" s="342"/>
      <c r="AI23" s="342"/>
      <c r="AJ23" s="342"/>
      <c r="AK23" s="348" t="str">
        <f t="shared" si="1"/>
        <v/>
      </c>
      <c r="AL23" s="349" t="str">
        <f t="shared" si="2"/>
        <v/>
      </c>
      <c r="AM23" s="349" t="str">
        <f t="shared" si="3"/>
        <v/>
      </c>
      <c r="AN23" s="349" t="str">
        <f t="shared" si="4"/>
        <v/>
      </c>
      <c r="AO23" s="349" t="str">
        <f t="shared" si="5"/>
        <v/>
      </c>
      <c r="AP23" s="332"/>
      <c r="AQ23" s="329"/>
    </row>
    <row r="24" spans="2:43">
      <c r="B24" s="329"/>
      <c r="C24" s="332"/>
      <c r="D24" s="347" t="str">
        <f>IF(ข้อมูลนร.2!D22="","",ข้อมูลนร.2!D22)</f>
        <v/>
      </c>
      <c r="E24" s="540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2"/>
      <c r="V24" s="342"/>
      <c r="W24" s="342"/>
      <c r="X24" s="342"/>
      <c r="Y24" s="342"/>
      <c r="Z24" s="342"/>
      <c r="AA24" s="342"/>
      <c r="AB24" s="342"/>
      <c r="AC24" s="342"/>
      <c r="AD24" s="342"/>
      <c r="AE24" s="342"/>
      <c r="AF24" s="342"/>
      <c r="AG24" s="342"/>
      <c r="AH24" s="342"/>
      <c r="AI24" s="342"/>
      <c r="AJ24" s="342"/>
      <c r="AK24" s="348" t="str">
        <f t="shared" si="1"/>
        <v/>
      </c>
      <c r="AL24" s="349" t="str">
        <f t="shared" si="2"/>
        <v/>
      </c>
      <c r="AM24" s="349" t="str">
        <f t="shared" si="3"/>
        <v/>
      </c>
      <c r="AN24" s="349" t="str">
        <f t="shared" si="4"/>
        <v/>
      </c>
      <c r="AO24" s="349" t="str">
        <f t="shared" si="5"/>
        <v/>
      </c>
      <c r="AP24" s="332"/>
      <c r="AQ24" s="329"/>
    </row>
    <row r="25" spans="2:43">
      <c r="B25" s="329"/>
      <c r="C25" s="332"/>
      <c r="D25" s="347" t="str">
        <f>IF(ข้อมูลนร.2!D23="","",ข้อมูลนร.2!D23)</f>
        <v/>
      </c>
      <c r="E25" s="540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2"/>
      <c r="W25" s="342"/>
      <c r="X25" s="342"/>
      <c r="Y25" s="342"/>
      <c r="Z25" s="342"/>
      <c r="AA25" s="342"/>
      <c r="AB25" s="342"/>
      <c r="AC25" s="342"/>
      <c r="AD25" s="342"/>
      <c r="AE25" s="342"/>
      <c r="AF25" s="342"/>
      <c r="AG25" s="342"/>
      <c r="AH25" s="342"/>
      <c r="AI25" s="342"/>
      <c r="AJ25" s="342"/>
      <c r="AK25" s="348" t="str">
        <f t="shared" si="1"/>
        <v/>
      </c>
      <c r="AL25" s="349" t="str">
        <f t="shared" si="2"/>
        <v/>
      </c>
      <c r="AM25" s="349" t="str">
        <f t="shared" si="3"/>
        <v/>
      </c>
      <c r="AN25" s="349" t="str">
        <f t="shared" si="4"/>
        <v/>
      </c>
      <c r="AO25" s="349" t="str">
        <f t="shared" si="5"/>
        <v/>
      </c>
      <c r="AP25" s="332"/>
      <c r="AQ25" s="329"/>
    </row>
    <row r="26" spans="2:43">
      <c r="B26" s="329"/>
      <c r="C26" s="332"/>
      <c r="D26" s="347" t="str">
        <f>IF(ข้อมูลนร.2!D24="","",ข้อมูลนร.2!D24)</f>
        <v/>
      </c>
      <c r="E26" s="540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2"/>
      <c r="W26" s="342"/>
      <c r="X26" s="342"/>
      <c r="Y26" s="342"/>
      <c r="Z26" s="342"/>
      <c r="AA26" s="342"/>
      <c r="AB26" s="342"/>
      <c r="AC26" s="342"/>
      <c r="AD26" s="342"/>
      <c r="AE26" s="342"/>
      <c r="AF26" s="342"/>
      <c r="AG26" s="342"/>
      <c r="AH26" s="342"/>
      <c r="AI26" s="342"/>
      <c r="AJ26" s="342"/>
      <c r="AK26" s="348" t="str">
        <f t="shared" si="1"/>
        <v/>
      </c>
      <c r="AL26" s="349" t="str">
        <f t="shared" si="2"/>
        <v/>
      </c>
      <c r="AM26" s="349" t="str">
        <f t="shared" si="3"/>
        <v/>
      </c>
      <c r="AN26" s="349" t="str">
        <f t="shared" si="4"/>
        <v/>
      </c>
      <c r="AO26" s="349" t="str">
        <f t="shared" si="5"/>
        <v/>
      </c>
      <c r="AP26" s="332"/>
      <c r="AQ26" s="329"/>
    </row>
    <row r="27" spans="2:43">
      <c r="B27" s="329"/>
      <c r="C27" s="332"/>
      <c r="D27" s="347" t="str">
        <f>IF(ข้อมูลนร.2!D25="","",ข้อมูลนร.2!D25)</f>
        <v/>
      </c>
      <c r="E27" s="540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2"/>
      <c r="W27" s="342"/>
      <c r="X27" s="342"/>
      <c r="Y27" s="342"/>
      <c r="Z27" s="342"/>
      <c r="AA27" s="342"/>
      <c r="AB27" s="342"/>
      <c r="AC27" s="342"/>
      <c r="AD27" s="342"/>
      <c r="AE27" s="342"/>
      <c r="AF27" s="342"/>
      <c r="AG27" s="342"/>
      <c r="AH27" s="342"/>
      <c r="AI27" s="342"/>
      <c r="AJ27" s="342"/>
      <c r="AK27" s="348" t="str">
        <f t="shared" si="1"/>
        <v/>
      </c>
      <c r="AL27" s="349" t="str">
        <f t="shared" si="2"/>
        <v/>
      </c>
      <c r="AM27" s="349" t="str">
        <f t="shared" si="3"/>
        <v/>
      </c>
      <c r="AN27" s="349" t="str">
        <f t="shared" si="4"/>
        <v/>
      </c>
      <c r="AO27" s="349" t="str">
        <f t="shared" si="5"/>
        <v/>
      </c>
      <c r="AP27" s="332"/>
      <c r="AQ27" s="329"/>
    </row>
    <row r="28" spans="2:43">
      <c r="B28" s="329"/>
      <c r="C28" s="332"/>
      <c r="D28" s="347" t="str">
        <f>IF(ข้อมูลนร.2!D26="","",ข้อมูลนร.2!D26)</f>
        <v/>
      </c>
      <c r="E28" s="540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2"/>
      <c r="W28" s="342"/>
      <c r="X28" s="342"/>
      <c r="Y28" s="342"/>
      <c r="Z28" s="342"/>
      <c r="AA28" s="342"/>
      <c r="AB28" s="342"/>
      <c r="AC28" s="342"/>
      <c r="AD28" s="342"/>
      <c r="AE28" s="342"/>
      <c r="AF28" s="342"/>
      <c r="AG28" s="342"/>
      <c r="AH28" s="342"/>
      <c r="AI28" s="342"/>
      <c r="AJ28" s="342"/>
      <c r="AK28" s="348" t="str">
        <f t="shared" si="1"/>
        <v/>
      </c>
      <c r="AL28" s="349" t="str">
        <f t="shared" si="2"/>
        <v/>
      </c>
      <c r="AM28" s="349" t="str">
        <f t="shared" si="3"/>
        <v/>
      </c>
      <c r="AN28" s="349" t="str">
        <f t="shared" si="4"/>
        <v/>
      </c>
      <c r="AO28" s="349" t="str">
        <f t="shared" si="5"/>
        <v/>
      </c>
      <c r="AP28" s="332"/>
      <c r="AQ28" s="329"/>
    </row>
    <row r="29" spans="2:43">
      <c r="B29" s="329"/>
      <c r="C29" s="332"/>
      <c r="D29" s="347" t="str">
        <f>IF(ข้อมูลนร.2!D27="","",ข้อมูลนร.2!D27)</f>
        <v/>
      </c>
      <c r="E29" s="540"/>
      <c r="F29" s="342"/>
      <c r="G29" s="342"/>
      <c r="H29" s="342"/>
      <c r="I29" s="342"/>
      <c r="J29" s="342"/>
      <c r="K29" s="342"/>
      <c r="L29" s="342"/>
      <c r="M29" s="342"/>
      <c r="N29" s="342"/>
      <c r="O29" s="342"/>
      <c r="P29" s="342"/>
      <c r="Q29" s="342"/>
      <c r="R29" s="342"/>
      <c r="S29" s="342"/>
      <c r="T29" s="342"/>
      <c r="U29" s="342"/>
      <c r="V29" s="342"/>
      <c r="W29" s="342"/>
      <c r="X29" s="342"/>
      <c r="Y29" s="342"/>
      <c r="Z29" s="342"/>
      <c r="AA29" s="342"/>
      <c r="AB29" s="342"/>
      <c r="AC29" s="342"/>
      <c r="AD29" s="342"/>
      <c r="AE29" s="342"/>
      <c r="AF29" s="342"/>
      <c r="AG29" s="342"/>
      <c r="AH29" s="342"/>
      <c r="AI29" s="342"/>
      <c r="AJ29" s="342"/>
      <c r="AK29" s="348" t="str">
        <f t="shared" si="1"/>
        <v/>
      </c>
      <c r="AL29" s="349" t="str">
        <f t="shared" si="2"/>
        <v/>
      </c>
      <c r="AM29" s="349" t="str">
        <f t="shared" si="3"/>
        <v/>
      </c>
      <c r="AN29" s="349" t="str">
        <f t="shared" si="4"/>
        <v/>
      </c>
      <c r="AO29" s="349" t="str">
        <f t="shared" si="5"/>
        <v/>
      </c>
      <c r="AP29" s="332"/>
      <c r="AQ29" s="329"/>
    </row>
    <row r="30" spans="2:43">
      <c r="B30" s="329"/>
      <c r="C30" s="332"/>
      <c r="D30" s="347" t="str">
        <f>IF(ข้อมูลนร.2!D28="","",ข้อมูลนร.2!D28)</f>
        <v/>
      </c>
      <c r="E30" s="540"/>
      <c r="F30" s="342"/>
      <c r="G30" s="342"/>
      <c r="H30" s="342"/>
      <c r="I30" s="342"/>
      <c r="J30" s="342"/>
      <c r="K30" s="342"/>
      <c r="L30" s="342"/>
      <c r="M30" s="342"/>
      <c r="N30" s="342"/>
      <c r="O30" s="342"/>
      <c r="P30" s="342"/>
      <c r="Q30" s="342"/>
      <c r="R30" s="342"/>
      <c r="S30" s="342"/>
      <c r="T30" s="342"/>
      <c r="U30" s="342"/>
      <c r="V30" s="342"/>
      <c r="W30" s="342"/>
      <c r="X30" s="342"/>
      <c r="Y30" s="342"/>
      <c r="Z30" s="342"/>
      <c r="AA30" s="342"/>
      <c r="AB30" s="342"/>
      <c r="AC30" s="342"/>
      <c r="AD30" s="342"/>
      <c r="AE30" s="342"/>
      <c r="AF30" s="342"/>
      <c r="AG30" s="342"/>
      <c r="AH30" s="342"/>
      <c r="AI30" s="342"/>
      <c r="AJ30" s="342"/>
      <c r="AK30" s="348" t="str">
        <f t="shared" si="1"/>
        <v/>
      </c>
      <c r="AL30" s="349" t="str">
        <f t="shared" si="2"/>
        <v/>
      </c>
      <c r="AM30" s="349" t="str">
        <f t="shared" si="3"/>
        <v/>
      </c>
      <c r="AN30" s="349" t="str">
        <f t="shared" si="4"/>
        <v/>
      </c>
      <c r="AO30" s="349" t="str">
        <f t="shared" si="5"/>
        <v/>
      </c>
      <c r="AP30" s="332"/>
      <c r="AQ30" s="329"/>
    </row>
    <row r="31" spans="2:43">
      <c r="B31" s="329"/>
      <c r="C31" s="332"/>
      <c r="D31" s="347" t="str">
        <f>IF(ข้อมูลนร.2!D29="","",ข้อมูลนร.2!D29)</f>
        <v/>
      </c>
      <c r="E31" s="540"/>
      <c r="F31" s="342"/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342"/>
      <c r="S31" s="342"/>
      <c r="T31" s="342"/>
      <c r="U31" s="342"/>
      <c r="V31" s="342"/>
      <c r="W31" s="342"/>
      <c r="X31" s="342"/>
      <c r="Y31" s="342"/>
      <c r="Z31" s="342"/>
      <c r="AA31" s="342"/>
      <c r="AB31" s="342"/>
      <c r="AC31" s="342"/>
      <c r="AD31" s="342"/>
      <c r="AE31" s="342"/>
      <c r="AF31" s="342"/>
      <c r="AG31" s="342"/>
      <c r="AH31" s="342"/>
      <c r="AI31" s="342"/>
      <c r="AJ31" s="342"/>
      <c r="AK31" s="348" t="str">
        <f t="shared" si="1"/>
        <v/>
      </c>
      <c r="AL31" s="349" t="str">
        <f t="shared" si="2"/>
        <v/>
      </c>
      <c r="AM31" s="349" t="str">
        <f t="shared" si="3"/>
        <v/>
      </c>
      <c r="AN31" s="349" t="str">
        <f t="shared" si="4"/>
        <v/>
      </c>
      <c r="AO31" s="349" t="str">
        <f t="shared" si="5"/>
        <v/>
      </c>
      <c r="AP31" s="332"/>
      <c r="AQ31" s="329"/>
    </row>
    <row r="32" spans="2:43">
      <c r="B32" s="329"/>
      <c r="C32" s="332"/>
      <c r="D32" s="347" t="str">
        <f>IF(ข้อมูลนร.2!D30="","",ข้อมูลนร.2!D30)</f>
        <v/>
      </c>
      <c r="E32" s="540"/>
      <c r="F32" s="342"/>
      <c r="G32" s="342"/>
      <c r="H32" s="342"/>
      <c r="I32" s="342"/>
      <c r="J32" s="342"/>
      <c r="K32" s="342"/>
      <c r="L32" s="342"/>
      <c r="M32" s="342"/>
      <c r="N32" s="342"/>
      <c r="O32" s="342"/>
      <c r="P32" s="342"/>
      <c r="Q32" s="342"/>
      <c r="R32" s="342"/>
      <c r="S32" s="342"/>
      <c r="T32" s="342"/>
      <c r="U32" s="342"/>
      <c r="V32" s="342"/>
      <c r="W32" s="342"/>
      <c r="X32" s="342"/>
      <c r="Y32" s="342"/>
      <c r="Z32" s="342"/>
      <c r="AA32" s="342"/>
      <c r="AB32" s="342"/>
      <c r="AC32" s="342"/>
      <c r="AD32" s="342"/>
      <c r="AE32" s="342"/>
      <c r="AF32" s="342"/>
      <c r="AG32" s="342"/>
      <c r="AH32" s="342"/>
      <c r="AI32" s="342"/>
      <c r="AJ32" s="342"/>
      <c r="AK32" s="348" t="str">
        <f t="shared" si="1"/>
        <v/>
      </c>
      <c r="AL32" s="349" t="str">
        <f t="shared" si="2"/>
        <v/>
      </c>
      <c r="AM32" s="349" t="str">
        <f t="shared" si="3"/>
        <v/>
      </c>
      <c r="AN32" s="349" t="str">
        <f t="shared" si="4"/>
        <v/>
      </c>
      <c r="AO32" s="349" t="str">
        <f t="shared" si="5"/>
        <v/>
      </c>
      <c r="AP32" s="332"/>
      <c r="AQ32" s="329"/>
    </row>
    <row r="33" spans="2:43">
      <c r="B33" s="329"/>
      <c r="C33" s="332"/>
      <c r="D33" s="347" t="str">
        <f>IF(ข้อมูลนร.2!D31="","",ข้อมูลนร.2!D31)</f>
        <v/>
      </c>
      <c r="E33" s="540"/>
      <c r="F33" s="342"/>
      <c r="G33" s="342"/>
      <c r="H33" s="342"/>
      <c r="I33" s="342"/>
      <c r="J33" s="342"/>
      <c r="K33" s="342"/>
      <c r="L33" s="342"/>
      <c r="M33" s="342"/>
      <c r="N33" s="342"/>
      <c r="O33" s="342"/>
      <c r="P33" s="342"/>
      <c r="Q33" s="342"/>
      <c r="R33" s="342"/>
      <c r="S33" s="342"/>
      <c r="T33" s="342"/>
      <c r="U33" s="342"/>
      <c r="V33" s="342"/>
      <c r="W33" s="342"/>
      <c r="X33" s="342"/>
      <c r="Y33" s="342"/>
      <c r="Z33" s="342"/>
      <c r="AA33" s="342"/>
      <c r="AB33" s="342"/>
      <c r="AC33" s="342"/>
      <c r="AD33" s="342"/>
      <c r="AE33" s="342"/>
      <c r="AF33" s="342"/>
      <c r="AG33" s="342"/>
      <c r="AH33" s="342"/>
      <c r="AI33" s="342"/>
      <c r="AJ33" s="342"/>
      <c r="AK33" s="348" t="str">
        <f t="shared" si="1"/>
        <v/>
      </c>
      <c r="AL33" s="349" t="str">
        <f t="shared" si="2"/>
        <v/>
      </c>
      <c r="AM33" s="349" t="str">
        <f t="shared" si="3"/>
        <v/>
      </c>
      <c r="AN33" s="349" t="str">
        <f t="shared" si="4"/>
        <v/>
      </c>
      <c r="AO33" s="349" t="str">
        <f t="shared" si="5"/>
        <v/>
      </c>
      <c r="AP33" s="332"/>
      <c r="AQ33" s="329"/>
    </row>
    <row r="34" spans="2:43">
      <c r="B34" s="329"/>
      <c r="C34" s="332"/>
      <c r="D34" s="347" t="str">
        <f>IF(ข้อมูลนร.2!D32="","",ข้อมูลนร.2!D32)</f>
        <v/>
      </c>
      <c r="E34" s="540"/>
      <c r="F34" s="342"/>
      <c r="G34" s="342"/>
      <c r="H34" s="342"/>
      <c r="I34" s="342"/>
      <c r="J34" s="342"/>
      <c r="K34" s="342"/>
      <c r="L34" s="342"/>
      <c r="M34" s="342"/>
      <c r="N34" s="342"/>
      <c r="O34" s="342"/>
      <c r="P34" s="342"/>
      <c r="Q34" s="342"/>
      <c r="R34" s="342"/>
      <c r="S34" s="342"/>
      <c r="T34" s="342"/>
      <c r="U34" s="342"/>
      <c r="V34" s="342"/>
      <c r="W34" s="342"/>
      <c r="X34" s="342"/>
      <c r="Y34" s="342"/>
      <c r="Z34" s="342"/>
      <c r="AA34" s="342"/>
      <c r="AB34" s="342"/>
      <c r="AC34" s="342"/>
      <c r="AD34" s="342"/>
      <c r="AE34" s="342"/>
      <c r="AF34" s="342"/>
      <c r="AG34" s="342"/>
      <c r="AH34" s="342"/>
      <c r="AI34" s="342"/>
      <c r="AJ34" s="342"/>
      <c r="AK34" s="348" t="str">
        <f t="shared" si="1"/>
        <v/>
      </c>
      <c r="AL34" s="349" t="str">
        <f t="shared" si="2"/>
        <v/>
      </c>
      <c r="AM34" s="349" t="str">
        <f t="shared" si="3"/>
        <v/>
      </c>
      <c r="AN34" s="349" t="str">
        <f t="shared" si="4"/>
        <v/>
      </c>
      <c r="AO34" s="349" t="str">
        <f t="shared" si="5"/>
        <v/>
      </c>
      <c r="AP34" s="332"/>
      <c r="AQ34" s="329"/>
    </row>
    <row r="35" spans="2:43">
      <c r="B35" s="329"/>
      <c r="C35" s="332"/>
      <c r="D35" s="347" t="str">
        <f>IF(ข้อมูลนร.2!D33="","",ข้อมูลนร.2!D33)</f>
        <v/>
      </c>
      <c r="E35" s="540"/>
      <c r="F35" s="342"/>
      <c r="G35" s="342"/>
      <c r="H35" s="342"/>
      <c r="I35" s="342"/>
      <c r="J35" s="342"/>
      <c r="K35" s="342"/>
      <c r="L35" s="342"/>
      <c r="M35" s="342"/>
      <c r="N35" s="342"/>
      <c r="O35" s="342"/>
      <c r="P35" s="342"/>
      <c r="Q35" s="342"/>
      <c r="R35" s="342"/>
      <c r="S35" s="342"/>
      <c r="T35" s="342"/>
      <c r="U35" s="342"/>
      <c r="V35" s="342"/>
      <c r="W35" s="342"/>
      <c r="X35" s="342"/>
      <c r="Y35" s="342"/>
      <c r="Z35" s="342"/>
      <c r="AA35" s="342"/>
      <c r="AB35" s="342"/>
      <c r="AC35" s="342"/>
      <c r="AD35" s="342"/>
      <c r="AE35" s="342"/>
      <c r="AF35" s="342"/>
      <c r="AG35" s="342"/>
      <c r="AH35" s="342"/>
      <c r="AI35" s="342"/>
      <c r="AJ35" s="342"/>
      <c r="AK35" s="348" t="str">
        <f t="shared" si="1"/>
        <v/>
      </c>
      <c r="AL35" s="349" t="str">
        <f t="shared" si="2"/>
        <v/>
      </c>
      <c r="AM35" s="349" t="str">
        <f t="shared" si="3"/>
        <v/>
      </c>
      <c r="AN35" s="349" t="str">
        <f t="shared" si="4"/>
        <v/>
      </c>
      <c r="AO35" s="349" t="str">
        <f t="shared" si="5"/>
        <v/>
      </c>
      <c r="AP35" s="332"/>
      <c r="AQ35" s="329"/>
    </row>
    <row r="36" spans="2:43">
      <c r="B36" s="329"/>
      <c r="C36" s="332"/>
      <c r="D36" s="347" t="str">
        <f>IF(ข้อมูลนร.2!D34="","",ข้อมูลนร.2!D34)</f>
        <v/>
      </c>
      <c r="E36" s="540"/>
      <c r="F36" s="342"/>
      <c r="G36" s="342"/>
      <c r="H36" s="342"/>
      <c r="I36" s="342"/>
      <c r="J36" s="342"/>
      <c r="K36" s="342"/>
      <c r="L36" s="342"/>
      <c r="M36" s="342"/>
      <c r="N36" s="342"/>
      <c r="O36" s="342"/>
      <c r="P36" s="342"/>
      <c r="Q36" s="342"/>
      <c r="R36" s="342"/>
      <c r="S36" s="342"/>
      <c r="T36" s="342"/>
      <c r="U36" s="342"/>
      <c r="V36" s="342"/>
      <c r="W36" s="342"/>
      <c r="X36" s="342"/>
      <c r="Y36" s="342"/>
      <c r="Z36" s="342"/>
      <c r="AA36" s="342"/>
      <c r="AB36" s="342"/>
      <c r="AC36" s="342"/>
      <c r="AD36" s="342"/>
      <c r="AE36" s="342"/>
      <c r="AF36" s="342"/>
      <c r="AG36" s="342"/>
      <c r="AH36" s="342"/>
      <c r="AI36" s="342"/>
      <c r="AJ36" s="342"/>
      <c r="AK36" s="348" t="str">
        <f t="shared" si="1"/>
        <v/>
      </c>
      <c r="AL36" s="349" t="str">
        <f t="shared" si="2"/>
        <v/>
      </c>
      <c r="AM36" s="349" t="str">
        <f t="shared" si="3"/>
        <v/>
      </c>
      <c r="AN36" s="349" t="str">
        <f t="shared" si="4"/>
        <v/>
      </c>
      <c r="AO36" s="349" t="str">
        <f t="shared" si="5"/>
        <v/>
      </c>
      <c r="AP36" s="332"/>
      <c r="AQ36" s="329"/>
    </row>
    <row r="37" spans="2:43">
      <c r="B37" s="329"/>
      <c r="C37" s="332"/>
      <c r="D37" s="347" t="str">
        <f>IF(ข้อมูลนร.2!D35="","",ข้อมูลนร.2!D35)</f>
        <v/>
      </c>
      <c r="E37" s="540"/>
      <c r="F37" s="342"/>
      <c r="G37" s="342"/>
      <c r="H37" s="342"/>
      <c r="I37" s="342"/>
      <c r="J37" s="342"/>
      <c r="K37" s="342"/>
      <c r="L37" s="342"/>
      <c r="M37" s="342"/>
      <c r="N37" s="342"/>
      <c r="O37" s="342"/>
      <c r="P37" s="342"/>
      <c r="Q37" s="342"/>
      <c r="R37" s="342"/>
      <c r="S37" s="342"/>
      <c r="T37" s="342"/>
      <c r="U37" s="342"/>
      <c r="V37" s="342"/>
      <c r="W37" s="342"/>
      <c r="X37" s="342"/>
      <c r="Y37" s="342"/>
      <c r="Z37" s="342"/>
      <c r="AA37" s="342"/>
      <c r="AB37" s="342"/>
      <c r="AC37" s="342"/>
      <c r="AD37" s="342"/>
      <c r="AE37" s="342"/>
      <c r="AF37" s="342"/>
      <c r="AG37" s="342"/>
      <c r="AH37" s="342"/>
      <c r="AI37" s="342"/>
      <c r="AJ37" s="342"/>
      <c r="AK37" s="348" t="str">
        <f t="shared" si="1"/>
        <v/>
      </c>
      <c r="AL37" s="349" t="str">
        <f t="shared" si="2"/>
        <v/>
      </c>
      <c r="AM37" s="349" t="str">
        <f t="shared" si="3"/>
        <v/>
      </c>
      <c r="AN37" s="349" t="str">
        <f t="shared" si="4"/>
        <v/>
      </c>
      <c r="AO37" s="349" t="str">
        <f t="shared" si="5"/>
        <v/>
      </c>
      <c r="AP37" s="332"/>
      <c r="AQ37" s="329"/>
    </row>
    <row r="38" spans="2:43">
      <c r="B38" s="329"/>
      <c r="C38" s="332"/>
      <c r="D38" s="347" t="str">
        <f>IF(ข้อมูลนร.2!D36="","",ข้อมูลนร.2!D36)</f>
        <v/>
      </c>
      <c r="E38" s="540"/>
      <c r="F38" s="342"/>
      <c r="G38" s="342"/>
      <c r="H38" s="342"/>
      <c r="I38" s="342"/>
      <c r="J38" s="342"/>
      <c r="K38" s="342"/>
      <c r="L38" s="342"/>
      <c r="M38" s="342"/>
      <c r="N38" s="342"/>
      <c r="O38" s="342"/>
      <c r="P38" s="342"/>
      <c r="Q38" s="342"/>
      <c r="R38" s="342"/>
      <c r="S38" s="342"/>
      <c r="T38" s="342"/>
      <c r="U38" s="342"/>
      <c r="V38" s="342"/>
      <c r="W38" s="342"/>
      <c r="X38" s="342"/>
      <c r="Y38" s="342"/>
      <c r="Z38" s="342"/>
      <c r="AA38" s="342"/>
      <c r="AB38" s="342"/>
      <c r="AC38" s="342"/>
      <c r="AD38" s="342"/>
      <c r="AE38" s="342"/>
      <c r="AF38" s="342"/>
      <c r="AG38" s="342"/>
      <c r="AH38" s="342"/>
      <c r="AI38" s="342"/>
      <c r="AJ38" s="342"/>
      <c r="AK38" s="348" t="str">
        <f t="shared" si="1"/>
        <v/>
      </c>
      <c r="AL38" s="349" t="str">
        <f t="shared" si="2"/>
        <v/>
      </c>
      <c r="AM38" s="349" t="str">
        <f t="shared" si="3"/>
        <v/>
      </c>
      <c r="AN38" s="349" t="str">
        <f t="shared" si="4"/>
        <v/>
      </c>
      <c r="AO38" s="349" t="str">
        <f t="shared" si="5"/>
        <v/>
      </c>
      <c r="AP38" s="332"/>
      <c r="AQ38" s="329"/>
    </row>
    <row r="39" spans="2:43">
      <c r="B39" s="329"/>
      <c r="C39" s="332"/>
      <c r="D39" s="347" t="str">
        <f>IF(ข้อมูลนร.2!D37="","",ข้อมูลนร.2!D37)</f>
        <v/>
      </c>
      <c r="E39" s="540"/>
      <c r="F39" s="342"/>
      <c r="G39" s="342"/>
      <c r="H39" s="342"/>
      <c r="I39" s="342"/>
      <c r="J39" s="342"/>
      <c r="K39" s="342"/>
      <c r="L39" s="342"/>
      <c r="M39" s="342"/>
      <c r="N39" s="342"/>
      <c r="O39" s="342"/>
      <c r="P39" s="342"/>
      <c r="Q39" s="342"/>
      <c r="R39" s="342"/>
      <c r="S39" s="342"/>
      <c r="T39" s="342"/>
      <c r="U39" s="342"/>
      <c r="V39" s="342"/>
      <c r="W39" s="342"/>
      <c r="X39" s="342"/>
      <c r="Y39" s="342"/>
      <c r="Z39" s="342"/>
      <c r="AA39" s="342"/>
      <c r="AB39" s="342"/>
      <c r="AC39" s="342"/>
      <c r="AD39" s="342"/>
      <c r="AE39" s="342"/>
      <c r="AF39" s="342"/>
      <c r="AG39" s="342"/>
      <c r="AH39" s="342"/>
      <c r="AI39" s="342"/>
      <c r="AJ39" s="342"/>
      <c r="AK39" s="348" t="str">
        <f t="shared" si="1"/>
        <v/>
      </c>
      <c r="AL39" s="349" t="str">
        <f t="shared" si="2"/>
        <v/>
      </c>
      <c r="AM39" s="349" t="str">
        <f t="shared" si="3"/>
        <v/>
      </c>
      <c r="AN39" s="349" t="str">
        <f t="shared" si="4"/>
        <v/>
      </c>
      <c r="AO39" s="349" t="str">
        <f t="shared" si="5"/>
        <v/>
      </c>
      <c r="AP39" s="332"/>
      <c r="AQ39" s="329"/>
    </row>
    <row r="40" spans="2:43">
      <c r="B40" s="329"/>
      <c r="C40" s="332"/>
      <c r="D40" s="347" t="str">
        <f>IF(ข้อมูลนร.2!D38="","",ข้อมูลนร.2!D38)</f>
        <v/>
      </c>
      <c r="E40" s="540"/>
      <c r="F40" s="342"/>
      <c r="G40" s="342"/>
      <c r="H40" s="342"/>
      <c r="I40" s="342"/>
      <c r="J40" s="342"/>
      <c r="K40" s="342"/>
      <c r="L40" s="342"/>
      <c r="M40" s="342"/>
      <c r="N40" s="342"/>
      <c r="O40" s="342"/>
      <c r="P40" s="342"/>
      <c r="Q40" s="342"/>
      <c r="R40" s="342"/>
      <c r="S40" s="342"/>
      <c r="T40" s="342"/>
      <c r="U40" s="342"/>
      <c r="V40" s="342"/>
      <c r="W40" s="342"/>
      <c r="X40" s="342"/>
      <c r="Y40" s="342"/>
      <c r="Z40" s="342"/>
      <c r="AA40" s="342"/>
      <c r="AB40" s="342"/>
      <c r="AC40" s="342"/>
      <c r="AD40" s="342"/>
      <c r="AE40" s="342"/>
      <c r="AF40" s="342"/>
      <c r="AG40" s="342"/>
      <c r="AH40" s="342"/>
      <c r="AI40" s="342"/>
      <c r="AJ40" s="342"/>
      <c r="AK40" s="348" t="str">
        <f t="shared" si="1"/>
        <v/>
      </c>
      <c r="AL40" s="349" t="str">
        <f t="shared" si="2"/>
        <v/>
      </c>
      <c r="AM40" s="349" t="str">
        <f t="shared" si="3"/>
        <v/>
      </c>
      <c r="AN40" s="349" t="str">
        <f t="shared" si="4"/>
        <v/>
      </c>
      <c r="AO40" s="349" t="str">
        <f t="shared" si="5"/>
        <v/>
      </c>
      <c r="AP40" s="332"/>
      <c r="AQ40" s="329"/>
    </row>
    <row r="41" spans="2:43">
      <c r="B41" s="329"/>
      <c r="C41" s="332"/>
      <c r="D41" s="347" t="str">
        <f>IF(ข้อมูลนร.2!D39="","",ข้อมูลนร.2!D39)</f>
        <v/>
      </c>
      <c r="E41" s="540"/>
      <c r="F41" s="342"/>
      <c r="G41" s="342"/>
      <c r="H41" s="342"/>
      <c r="I41" s="342"/>
      <c r="J41" s="342"/>
      <c r="K41" s="342"/>
      <c r="L41" s="342"/>
      <c r="M41" s="342"/>
      <c r="N41" s="342"/>
      <c r="O41" s="342"/>
      <c r="P41" s="342"/>
      <c r="Q41" s="342"/>
      <c r="R41" s="342"/>
      <c r="S41" s="342"/>
      <c r="T41" s="342"/>
      <c r="U41" s="342"/>
      <c r="V41" s="342"/>
      <c r="W41" s="342"/>
      <c r="X41" s="342"/>
      <c r="Y41" s="342"/>
      <c r="Z41" s="342"/>
      <c r="AA41" s="342"/>
      <c r="AB41" s="342"/>
      <c r="AC41" s="342"/>
      <c r="AD41" s="342"/>
      <c r="AE41" s="342"/>
      <c r="AF41" s="342"/>
      <c r="AG41" s="342"/>
      <c r="AH41" s="342"/>
      <c r="AI41" s="342"/>
      <c r="AJ41" s="342"/>
      <c r="AK41" s="348" t="str">
        <f t="shared" si="1"/>
        <v/>
      </c>
      <c r="AL41" s="349" t="str">
        <f t="shared" si="2"/>
        <v/>
      </c>
      <c r="AM41" s="349" t="str">
        <f t="shared" si="3"/>
        <v/>
      </c>
      <c r="AN41" s="349" t="str">
        <f t="shared" si="4"/>
        <v/>
      </c>
      <c r="AO41" s="349" t="str">
        <f t="shared" si="5"/>
        <v/>
      </c>
      <c r="AP41" s="332"/>
      <c r="AQ41" s="329"/>
    </row>
    <row r="42" spans="2:43">
      <c r="B42" s="329"/>
      <c r="C42" s="332"/>
      <c r="D42" s="347" t="str">
        <f>IF(ข้อมูลนร.2!D40="","",ข้อมูลนร.2!D40)</f>
        <v/>
      </c>
      <c r="E42" s="540"/>
      <c r="F42" s="342"/>
      <c r="G42" s="342"/>
      <c r="H42" s="342"/>
      <c r="I42" s="342"/>
      <c r="J42" s="342"/>
      <c r="K42" s="342"/>
      <c r="L42" s="342"/>
      <c r="M42" s="342"/>
      <c r="N42" s="342"/>
      <c r="O42" s="342"/>
      <c r="P42" s="342"/>
      <c r="Q42" s="342"/>
      <c r="R42" s="342"/>
      <c r="S42" s="342"/>
      <c r="T42" s="342"/>
      <c r="U42" s="342"/>
      <c r="V42" s="342"/>
      <c r="W42" s="342"/>
      <c r="X42" s="342"/>
      <c r="Y42" s="342"/>
      <c r="Z42" s="342"/>
      <c r="AA42" s="342"/>
      <c r="AB42" s="342"/>
      <c r="AC42" s="342"/>
      <c r="AD42" s="342"/>
      <c r="AE42" s="342"/>
      <c r="AF42" s="342"/>
      <c r="AG42" s="342"/>
      <c r="AH42" s="342"/>
      <c r="AI42" s="342"/>
      <c r="AJ42" s="342"/>
      <c r="AK42" s="348" t="str">
        <f t="shared" si="1"/>
        <v/>
      </c>
      <c r="AL42" s="349" t="str">
        <f t="shared" si="2"/>
        <v/>
      </c>
      <c r="AM42" s="349" t="str">
        <f t="shared" si="3"/>
        <v/>
      </c>
      <c r="AN42" s="349" t="str">
        <f t="shared" si="4"/>
        <v/>
      </c>
      <c r="AO42" s="349" t="str">
        <f t="shared" si="5"/>
        <v/>
      </c>
      <c r="AP42" s="332"/>
      <c r="AQ42" s="329"/>
    </row>
    <row r="43" spans="2:43">
      <c r="B43" s="329"/>
      <c r="C43" s="332"/>
      <c r="D43" s="347" t="str">
        <f>IF(ข้อมูลนร.2!D41="","",ข้อมูลนร.2!D41)</f>
        <v/>
      </c>
      <c r="E43" s="540"/>
      <c r="F43" s="342"/>
      <c r="G43" s="342"/>
      <c r="H43" s="342"/>
      <c r="I43" s="342"/>
      <c r="J43" s="342"/>
      <c r="K43" s="342"/>
      <c r="L43" s="342"/>
      <c r="M43" s="342"/>
      <c r="N43" s="342"/>
      <c r="O43" s="342"/>
      <c r="P43" s="342"/>
      <c r="Q43" s="342"/>
      <c r="R43" s="342"/>
      <c r="S43" s="342"/>
      <c r="T43" s="342"/>
      <c r="U43" s="342"/>
      <c r="V43" s="342"/>
      <c r="W43" s="342"/>
      <c r="X43" s="342"/>
      <c r="Y43" s="342"/>
      <c r="Z43" s="342"/>
      <c r="AA43" s="342"/>
      <c r="AB43" s="342"/>
      <c r="AC43" s="342"/>
      <c r="AD43" s="342"/>
      <c r="AE43" s="342"/>
      <c r="AF43" s="342"/>
      <c r="AG43" s="342"/>
      <c r="AH43" s="342"/>
      <c r="AI43" s="342"/>
      <c r="AJ43" s="342"/>
      <c r="AK43" s="348" t="str">
        <f t="shared" si="1"/>
        <v/>
      </c>
      <c r="AL43" s="349" t="str">
        <f t="shared" si="2"/>
        <v/>
      </c>
      <c r="AM43" s="349" t="str">
        <f t="shared" si="3"/>
        <v/>
      </c>
      <c r="AN43" s="349" t="str">
        <f t="shared" si="4"/>
        <v/>
      </c>
      <c r="AO43" s="349" t="str">
        <f t="shared" si="5"/>
        <v/>
      </c>
      <c r="AP43" s="332"/>
      <c r="AQ43" s="329"/>
    </row>
    <row r="44" spans="2:43">
      <c r="B44" s="329"/>
      <c r="C44" s="332"/>
      <c r="D44" s="541" t="s">
        <v>65</v>
      </c>
      <c r="E44" s="542"/>
      <c r="F44" s="543"/>
      <c r="G44" s="544"/>
      <c r="H44" s="544"/>
      <c r="I44" s="544"/>
      <c r="J44" s="544"/>
      <c r="K44" s="544"/>
      <c r="L44" s="544"/>
      <c r="M44" s="544"/>
      <c r="N44" s="544"/>
      <c r="O44" s="544"/>
      <c r="P44" s="544"/>
      <c r="Q44" s="544"/>
      <c r="R44" s="544"/>
      <c r="S44" s="544"/>
      <c r="T44" s="544"/>
      <c r="U44" s="544"/>
      <c r="V44" s="544"/>
      <c r="W44" s="544"/>
      <c r="X44" s="544"/>
      <c r="Y44" s="544"/>
      <c r="Z44" s="544"/>
      <c r="AA44" s="544"/>
      <c r="AB44" s="544"/>
      <c r="AC44" s="544"/>
      <c r="AD44" s="544"/>
      <c r="AE44" s="544"/>
      <c r="AF44" s="544"/>
      <c r="AG44" s="544"/>
      <c r="AH44" s="544"/>
      <c r="AI44" s="544"/>
      <c r="AJ44" s="544"/>
      <c r="AK44" s="545"/>
      <c r="AL44" s="546"/>
      <c r="AM44" s="547"/>
      <c r="AN44" s="547"/>
      <c r="AO44" s="548"/>
      <c r="AP44" s="332"/>
      <c r="AQ44" s="329"/>
    </row>
    <row r="45" spans="2:43">
      <c r="B45" s="329"/>
      <c r="C45" s="332"/>
      <c r="D45" s="333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  <c r="AJ45" s="332"/>
      <c r="AK45" s="332"/>
      <c r="AL45" s="332"/>
      <c r="AM45" s="332"/>
      <c r="AN45" s="332"/>
      <c r="AO45" s="332"/>
      <c r="AP45" s="332"/>
      <c r="AQ45" s="329"/>
    </row>
    <row r="46" spans="2:43">
      <c r="B46" s="329"/>
      <c r="C46" s="329"/>
      <c r="D46" s="330"/>
      <c r="E46" s="329"/>
      <c r="F46" s="329"/>
      <c r="G46" s="329"/>
      <c r="H46" s="329"/>
      <c r="I46" s="329"/>
      <c r="J46" s="329"/>
      <c r="K46" s="329"/>
      <c r="L46" s="329"/>
      <c r="M46" s="329"/>
      <c r="N46" s="329"/>
      <c r="O46" s="329"/>
      <c r="P46" s="329"/>
      <c r="Q46" s="329"/>
      <c r="R46" s="329"/>
      <c r="S46" s="329"/>
      <c r="T46" s="329"/>
      <c r="U46" s="329"/>
      <c r="V46" s="329"/>
      <c r="W46" s="329"/>
      <c r="X46" s="329"/>
      <c r="Y46" s="329"/>
      <c r="Z46" s="329"/>
      <c r="AA46" s="329"/>
      <c r="AB46" s="329"/>
      <c r="AC46" s="329"/>
      <c r="AD46" s="329"/>
      <c r="AE46" s="329"/>
      <c r="AF46" s="329"/>
      <c r="AG46" s="329"/>
      <c r="AH46" s="329"/>
      <c r="AI46" s="329"/>
      <c r="AJ46" s="329"/>
      <c r="AK46" s="329"/>
      <c r="AL46" s="329"/>
      <c r="AM46" s="329"/>
      <c r="AN46" s="329"/>
      <c r="AO46" s="329"/>
      <c r="AP46" s="329"/>
      <c r="AQ46" s="329"/>
    </row>
  </sheetData>
  <sheetProtection algorithmName="SHA-512" hashValue="eO++edY8/6KmwxW+w9Hu4X70Y8lsdqlSOjtPbTQopa5oDon+Lbbf+YUk0lGF6waL34YOyKkQRCO1IKjq+0G2PQ==" saltValue="OGruIvawMyHspN8Djvw84Q==" spinCount="100000" sheet="1" objects="1" scenarios="1" formatCells="0" selectLockedCells="1"/>
  <protectedRanges>
    <protectedRange sqref="F44 V9:V43 AC9:AC43 F7:AJ8" name="ช่วง1"/>
    <protectedRange sqref="R9:U9 F10:U43 W9:AB43 AD9:AJ43" name="ช่วง1_3"/>
    <protectedRange sqref="F9:Q9" name="ช่วง1_2_1"/>
  </protectedRanges>
  <mergeCells count="15">
    <mergeCell ref="E9:E43"/>
    <mergeCell ref="D44:E44"/>
    <mergeCell ref="F44:AK44"/>
    <mergeCell ref="AL44:AO44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3">
    <cfRule type="cellIs" dxfId="38" priority="1" operator="equal">
      <formula>"ข"</formula>
    </cfRule>
    <cfRule type="cellIs" dxfId="37" priority="2" operator="equal">
      <formula>"ล"</formula>
    </cfRule>
    <cfRule type="cellIs" dxfId="36" priority="3" operator="equal">
      <formula>"ป"</formula>
    </cfRule>
    <cfRule type="cellIs" dxfId="35" priority="4" operator="equal">
      <formula>"/"</formula>
    </cfRule>
  </conditionalFormatting>
  <pageMargins left="0.31496062992125984" right="0" top="0.47244094488188981" bottom="0.27559055118110237" header="0.31496062992125984" footer="0.11811023622047245"/>
  <pageSetup paperSize="9" orientation="portrait" blackAndWhite="1" horizontalDpi="4294967293" verticalDpi="0" r:id="rId1"/>
  <ignoredErrors>
    <ignoredError sqref="G6:AJ6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SS!$D$3</xm:f>
          </x14:formula1>
          <xm:sqref>F8:AJ8</xm:sqref>
        </x14:dataValidation>
        <x14:dataValidation type="list" allowBlank="1" showInputMessage="1" showErrorMessage="1">
          <x14:formula1>
            <xm:f>SS!$A$3:$A$6</xm:f>
          </x14:formula1>
          <xm:sqref>F9:AJ43</xm:sqref>
        </x14:dataValidation>
        <x14:dataValidation type="list" allowBlank="1" showInputMessage="1" showErrorMessage="1">
          <x14:formula1>
            <xm:f>SS!$B$3:$B$9</xm:f>
          </x14:formula1>
          <xm:sqref>F7:AJ7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46"/>
  <sheetViews>
    <sheetView showGridLines="0" showRowColHeaders="0" zoomScale="95" zoomScaleNormal="95" workbookViewId="0">
      <selection activeCell="AE5" sqref="AE5:AH5"/>
    </sheetView>
  </sheetViews>
  <sheetFormatPr defaultRowHeight="18.75"/>
  <cols>
    <col min="1" max="1" width="37.125" style="331" customWidth="1"/>
    <col min="2" max="2" width="4.625" style="331" customWidth="1"/>
    <col min="3" max="3" width="3.625" style="331" customWidth="1"/>
    <col min="4" max="4" width="3.125" style="350" customWidth="1"/>
    <col min="5" max="5" width="3.125" style="331" customWidth="1"/>
    <col min="6" max="36" width="2.25" style="331" customWidth="1"/>
    <col min="37" max="37" width="3.625" style="331" customWidth="1"/>
    <col min="38" max="41" width="3.25" style="331" customWidth="1"/>
    <col min="42" max="42" width="3.625" style="331" customWidth="1"/>
    <col min="43" max="43" width="4.625" style="331" customWidth="1"/>
    <col min="44" max="16384" width="9" style="331"/>
  </cols>
  <sheetData>
    <row r="1" spans="2:43">
      <c r="B1" s="329"/>
      <c r="C1" s="329"/>
      <c r="D1" s="330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  <c r="W1" s="329"/>
      <c r="X1" s="329"/>
      <c r="Y1" s="329"/>
      <c r="Z1" s="329"/>
      <c r="AA1" s="329"/>
      <c r="AB1" s="329"/>
      <c r="AC1" s="329"/>
      <c r="AD1" s="329"/>
      <c r="AE1" s="329"/>
      <c r="AF1" s="329"/>
      <c r="AG1" s="329"/>
      <c r="AH1" s="329"/>
      <c r="AI1" s="329"/>
      <c r="AJ1" s="329"/>
      <c r="AK1" s="329"/>
      <c r="AL1" s="329"/>
      <c r="AM1" s="329"/>
      <c r="AN1" s="329"/>
      <c r="AO1" s="329"/>
      <c r="AP1" s="329"/>
      <c r="AQ1" s="329"/>
    </row>
    <row r="2" spans="2:43" ht="21.95" customHeight="1">
      <c r="B2" s="329"/>
      <c r="C2" s="332"/>
      <c r="D2" s="333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  <c r="Y2" s="549"/>
      <c r="Z2" s="549"/>
      <c r="AA2" s="549"/>
      <c r="AB2" s="549"/>
      <c r="AC2" s="549"/>
      <c r="AD2" s="549"/>
      <c r="AE2" s="549"/>
      <c r="AF2" s="549"/>
      <c r="AG2" s="549"/>
      <c r="AH2" s="549"/>
      <c r="AI2" s="549"/>
      <c r="AJ2" s="549"/>
      <c r="AK2" s="549"/>
      <c r="AL2" s="332"/>
      <c r="AM2" s="332"/>
      <c r="AN2" s="332"/>
      <c r="AO2" s="332"/>
      <c r="AP2" s="332"/>
      <c r="AQ2" s="329"/>
    </row>
    <row r="3" spans="2:43" ht="21.95" customHeight="1">
      <c r="B3" s="329"/>
      <c r="C3" s="332"/>
      <c r="D3" s="550" t="s">
        <v>147</v>
      </c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0"/>
      <c r="W3" s="550"/>
      <c r="X3" s="550"/>
      <c r="Y3" s="550"/>
      <c r="Z3" s="550"/>
      <c r="AA3" s="550"/>
      <c r="AB3" s="550"/>
      <c r="AC3" s="550"/>
      <c r="AD3" s="550"/>
      <c r="AE3" s="550"/>
      <c r="AF3" s="550"/>
      <c r="AG3" s="550"/>
      <c r="AH3" s="550"/>
      <c r="AI3" s="550"/>
      <c r="AJ3" s="550"/>
      <c r="AK3" s="550"/>
      <c r="AL3" s="550"/>
      <c r="AM3" s="550"/>
      <c r="AN3" s="550"/>
      <c r="AO3" s="550"/>
      <c r="AP3" s="332"/>
      <c r="AQ3" s="329"/>
    </row>
    <row r="4" spans="2:43" ht="12.75" customHeight="1">
      <c r="B4" s="329"/>
      <c r="C4" s="332"/>
      <c r="D4" s="333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  <c r="Z4" s="334"/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2"/>
      <c r="AM4" s="332"/>
      <c r="AN4" s="332"/>
      <c r="AO4" s="332"/>
      <c r="AP4" s="332"/>
      <c r="AQ4" s="329"/>
    </row>
    <row r="5" spans="2:43">
      <c r="B5" s="329"/>
      <c r="C5" s="332"/>
      <c r="D5" s="551" t="s">
        <v>35</v>
      </c>
      <c r="E5" s="335"/>
      <c r="F5" s="553" t="s">
        <v>58</v>
      </c>
      <c r="G5" s="553"/>
      <c r="H5" s="553"/>
      <c r="I5" s="553"/>
      <c r="J5" s="554"/>
      <c r="K5" s="555">
        <v>1</v>
      </c>
      <c r="L5" s="555"/>
      <c r="M5" s="555"/>
      <c r="N5" s="556" t="s">
        <v>50</v>
      </c>
      <c r="O5" s="556"/>
      <c r="P5" s="556"/>
      <c r="Q5" s="556"/>
      <c r="R5" s="556"/>
      <c r="S5" s="555" t="s">
        <v>80</v>
      </c>
      <c r="T5" s="555"/>
      <c r="U5" s="555"/>
      <c r="V5" s="555"/>
      <c r="W5" s="555"/>
      <c r="X5" s="555"/>
      <c r="Y5" s="555"/>
      <c r="Z5" s="555"/>
      <c r="AA5" s="556" t="s">
        <v>51</v>
      </c>
      <c r="AB5" s="556"/>
      <c r="AC5" s="556"/>
      <c r="AD5" s="556"/>
      <c r="AE5" s="555">
        <v>2566</v>
      </c>
      <c r="AF5" s="555"/>
      <c r="AG5" s="555"/>
      <c r="AH5" s="555"/>
      <c r="AI5" s="336"/>
      <c r="AJ5" s="337"/>
      <c r="AK5" s="338"/>
      <c r="AL5" s="557" t="s">
        <v>59</v>
      </c>
      <c r="AM5" s="558"/>
      <c r="AN5" s="558"/>
      <c r="AO5" s="559"/>
      <c r="AP5" s="332"/>
      <c r="AQ5" s="329"/>
    </row>
    <row r="6" spans="2:43">
      <c r="B6" s="329"/>
      <c r="C6" s="332"/>
      <c r="D6" s="552"/>
      <c r="E6" s="339" t="s">
        <v>49</v>
      </c>
      <c r="F6" s="397">
        <v>1</v>
      </c>
      <c r="G6" s="397">
        <f>F6+1</f>
        <v>2</v>
      </c>
      <c r="H6" s="397">
        <f t="shared" ref="H6:AI6" si="0">G6+1</f>
        <v>3</v>
      </c>
      <c r="I6" s="397">
        <f t="shared" si="0"/>
        <v>4</v>
      </c>
      <c r="J6" s="397">
        <f t="shared" si="0"/>
        <v>5</v>
      </c>
      <c r="K6" s="397">
        <f t="shared" si="0"/>
        <v>6</v>
      </c>
      <c r="L6" s="397">
        <f t="shared" si="0"/>
        <v>7</v>
      </c>
      <c r="M6" s="397">
        <f t="shared" si="0"/>
        <v>8</v>
      </c>
      <c r="N6" s="397">
        <f t="shared" si="0"/>
        <v>9</v>
      </c>
      <c r="O6" s="397">
        <f t="shared" si="0"/>
        <v>10</v>
      </c>
      <c r="P6" s="397">
        <f t="shared" si="0"/>
        <v>11</v>
      </c>
      <c r="Q6" s="397">
        <f t="shared" si="0"/>
        <v>12</v>
      </c>
      <c r="R6" s="397">
        <f t="shared" si="0"/>
        <v>13</v>
      </c>
      <c r="S6" s="397">
        <f t="shared" si="0"/>
        <v>14</v>
      </c>
      <c r="T6" s="397">
        <f t="shared" si="0"/>
        <v>15</v>
      </c>
      <c r="U6" s="397">
        <f t="shared" si="0"/>
        <v>16</v>
      </c>
      <c r="V6" s="397">
        <f t="shared" si="0"/>
        <v>17</v>
      </c>
      <c r="W6" s="397">
        <f t="shared" si="0"/>
        <v>18</v>
      </c>
      <c r="X6" s="397">
        <f t="shared" si="0"/>
        <v>19</v>
      </c>
      <c r="Y6" s="397">
        <f t="shared" si="0"/>
        <v>20</v>
      </c>
      <c r="Z6" s="397">
        <f t="shared" si="0"/>
        <v>21</v>
      </c>
      <c r="AA6" s="397">
        <f t="shared" si="0"/>
        <v>22</v>
      </c>
      <c r="AB6" s="397">
        <f t="shared" si="0"/>
        <v>23</v>
      </c>
      <c r="AC6" s="397">
        <f t="shared" si="0"/>
        <v>24</v>
      </c>
      <c r="AD6" s="397">
        <f t="shared" si="0"/>
        <v>25</v>
      </c>
      <c r="AE6" s="397">
        <f t="shared" si="0"/>
        <v>26</v>
      </c>
      <c r="AF6" s="397">
        <f t="shared" si="0"/>
        <v>27</v>
      </c>
      <c r="AG6" s="397">
        <f t="shared" si="0"/>
        <v>28</v>
      </c>
      <c r="AH6" s="397">
        <f t="shared" si="0"/>
        <v>29</v>
      </c>
      <c r="AI6" s="397">
        <f t="shared" si="0"/>
        <v>30</v>
      </c>
      <c r="AJ6" s="397">
        <f>AI6+1</f>
        <v>31</v>
      </c>
      <c r="AK6" s="340" t="s">
        <v>16</v>
      </c>
      <c r="AL6" s="560" t="str">
        <f>IF(S5="","",S5)</f>
        <v>สิงหาคม</v>
      </c>
      <c r="AM6" s="561"/>
      <c r="AN6" s="561"/>
      <c r="AO6" s="562"/>
      <c r="AP6" s="332"/>
      <c r="AQ6" s="329"/>
    </row>
    <row r="7" spans="2:43">
      <c r="B7" s="329"/>
      <c r="C7" s="332"/>
      <c r="D7" s="552"/>
      <c r="E7" s="341" t="s">
        <v>60</v>
      </c>
      <c r="F7" s="342"/>
      <c r="G7" s="342"/>
      <c r="H7" s="342"/>
      <c r="I7" s="342"/>
      <c r="J7" s="342"/>
      <c r="K7" s="342"/>
      <c r="L7" s="342"/>
      <c r="M7" s="342"/>
      <c r="N7" s="342"/>
      <c r="O7" s="342"/>
      <c r="P7" s="342"/>
      <c r="Q7" s="342"/>
      <c r="R7" s="342"/>
      <c r="S7" s="342"/>
      <c r="T7" s="342"/>
      <c r="U7" s="342"/>
      <c r="V7" s="342"/>
      <c r="W7" s="342"/>
      <c r="X7" s="342"/>
      <c r="Y7" s="342"/>
      <c r="Z7" s="342"/>
      <c r="AA7" s="342"/>
      <c r="AB7" s="342"/>
      <c r="AC7" s="342"/>
      <c r="AD7" s="342"/>
      <c r="AE7" s="342"/>
      <c r="AF7" s="342"/>
      <c r="AG7" s="342"/>
      <c r="AH7" s="342"/>
      <c r="AI7" s="342"/>
      <c r="AJ7" s="342"/>
      <c r="AK7" s="343" t="s">
        <v>221</v>
      </c>
      <c r="AL7" s="563"/>
      <c r="AM7" s="564"/>
      <c r="AN7" s="564"/>
      <c r="AO7" s="565"/>
      <c r="AP7" s="332"/>
      <c r="AQ7" s="329"/>
    </row>
    <row r="8" spans="2:43" ht="15.75" customHeight="1">
      <c r="B8" s="329"/>
      <c r="C8" s="332"/>
      <c r="D8" s="344"/>
      <c r="E8" s="345"/>
      <c r="F8" s="342"/>
      <c r="G8" s="342"/>
      <c r="H8" s="342"/>
      <c r="I8" s="342"/>
      <c r="J8" s="342"/>
      <c r="K8" s="342"/>
      <c r="L8" s="342"/>
      <c r="M8" s="342"/>
      <c r="N8" s="342"/>
      <c r="O8" s="342"/>
      <c r="P8" s="342"/>
      <c r="Q8" s="342"/>
      <c r="R8" s="342"/>
      <c r="S8" s="342"/>
      <c r="T8" s="342"/>
      <c r="U8" s="342"/>
      <c r="V8" s="342"/>
      <c r="W8" s="342"/>
      <c r="X8" s="342"/>
      <c r="Y8" s="342"/>
      <c r="Z8" s="342"/>
      <c r="AA8" s="342"/>
      <c r="AB8" s="342"/>
      <c r="AC8" s="342"/>
      <c r="AD8" s="342"/>
      <c r="AE8" s="342"/>
      <c r="AF8" s="342"/>
      <c r="AG8" s="342"/>
      <c r="AH8" s="342"/>
      <c r="AI8" s="342"/>
      <c r="AJ8" s="342"/>
      <c r="AK8" s="338">
        <f>COUNTA(F8:AJ8)</f>
        <v>0</v>
      </c>
      <c r="AL8" s="346" t="s">
        <v>61</v>
      </c>
      <c r="AM8" s="346" t="s">
        <v>62</v>
      </c>
      <c r="AN8" s="346" t="s">
        <v>63</v>
      </c>
      <c r="AO8" s="346" t="s">
        <v>64</v>
      </c>
      <c r="AP8" s="332"/>
      <c r="AQ8" s="329"/>
    </row>
    <row r="9" spans="2:43">
      <c r="B9" s="329"/>
      <c r="C9" s="332"/>
      <c r="D9" s="347" t="str">
        <f>IF(ข้อมูลนร.2!D7="","",ข้อมูลนร.2!D7)</f>
        <v>1</v>
      </c>
      <c r="E9" s="539"/>
      <c r="F9" s="342"/>
      <c r="G9" s="342"/>
      <c r="H9" s="342"/>
      <c r="I9" s="342"/>
      <c r="J9" s="342"/>
      <c r="K9" s="342"/>
      <c r="L9" s="342"/>
      <c r="M9" s="342"/>
      <c r="N9" s="342"/>
      <c r="O9" s="342"/>
      <c r="P9" s="342"/>
      <c r="Q9" s="342"/>
      <c r="R9" s="342"/>
      <c r="S9" s="342"/>
      <c r="T9" s="342"/>
      <c r="U9" s="342"/>
      <c r="V9" s="342"/>
      <c r="W9" s="342"/>
      <c r="X9" s="342"/>
      <c r="Y9" s="342"/>
      <c r="Z9" s="342"/>
      <c r="AA9" s="342"/>
      <c r="AB9" s="342"/>
      <c r="AC9" s="342"/>
      <c r="AD9" s="342"/>
      <c r="AE9" s="342"/>
      <c r="AF9" s="342"/>
      <c r="AG9" s="342"/>
      <c r="AH9" s="342"/>
      <c r="AI9" s="342"/>
      <c r="AJ9" s="342"/>
      <c r="AK9" s="348">
        <f>IF(D9="","",COUNTIF(F9:AJ9,"/"))</f>
        <v>0</v>
      </c>
      <c r="AL9" s="349">
        <f>IF(D9="","",COUNTIF(F9:AJ9,"/"))</f>
        <v>0</v>
      </c>
      <c r="AM9" s="349">
        <f>IF(D9="","",COUNTIF(F9:AJ9,"ป"))</f>
        <v>0</v>
      </c>
      <c r="AN9" s="349">
        <f>IF(D9="","",COUNTIF(F9:AJ9,"ล"))</f>
        <v>0</v>
      </c>
      <c r="AO9" s="349">
        <f>IF(D9="","",COUNTIF(F9:AJ9,"ข"))</f>
        <v>0</v>
      </c>
      <c r="AP9" s="332"/>
      <c r="AQ9" s="329"/>
    </row>
    <row r="10" spans="2:43">
      <c r="B10" s="329"/>
      <c r="C10" s="332"/>
      <c r="D10" s="347" t="str">
        <f>IF(ข้อมูลนร.2!D8="","",ข้อมูลนร.2!D8)</f>
        <v>2</v>
      </c>
      <c r="E10" s="540"/>
      <c r="F10" s="342"/>
      <c r="G10" s="342"/>
      <c r="H10" s="342"/>
      <c r="I10" s="342"/>
      <c r="J10" s="342"/>
      <c r="K10" s="342"/>
      <c r="L10" s="342"/>
      <c r="M10" s="342"/>
      <c r="N10" s="342"/>
      <c r="O10" s="342"/>
      <c r="P10" s="342"/>
      <c r="Q10" s="342"/>
      <c r="R10" s="342"/>
      <c r="S10" s="342"/>
      <c r="T10" s="342"/>
      <c r="U10" s="342"/>
      <c r="V10" s="342"/>
      <c r="W10" s="342"/>
      <c r="X10" s="342"/>
      <c r="Y10" s="342"/>
      <c r="Z10" s="342"/>
      <c r="AA10" s="342"/>
      <c r="AB10" s="342"/>
      <c r="AC10" s="342"/>
      <c r="AD10" s="342"/>
      <c r="AE10" s="342"/>
      <c r="AF10" s="342"/>
      <c r="AG10" s="342"/>
      <c r="AH10" s="342"/>
      <c r="AI10" s="342"/>
      <c r="AJ10" s="342"/>
      <c r="AK10" s="348">
        <f t="shared" ref="AK10:AK43" si="1">IF(D10="","",COUNTIF(F10:AJ10,"/"))</f>
        <v>0</v>
      </c>
      <c r="AL10" s="349">
        <f t="shared" ref="AL10:AL43" si="2">IF(D10="","",COUNTIF(F10:AJ10,"/"))</f>
        <v>0</v>
      </c>
      <c r="AM10" s="349">
        <f t="shared" ref="AM10:AM43" si="3">IF(D10="","",COUNTIF(F10:AJ10,"ป"))</f>
        <v>0</v>
      </c>
      <c r="AN10" s="349">
        <f t="shared" ref="AN10:AN43" si="4">IF(D10="","",COUNTIF(F10:AJ10,"ล"))</f>
        <v>0</v>
      </c>
      <c r="AO10" s="349">
        <f t="shared" ref="AO10:AO43" si="5">IF(D10="","",COUNTIF(F10:AJ10,"ข"))</f>
        <v>0</v>
      </c>
      <c r="AP10" s="332"/>
      <c r="AQ10" s="329"/>
    </row>
    <row r="11" spans="2:43">
      <c r="B11" s="329"/>
      <c r="C11" s="332"/>
      <c r="D11" s="347" t="str">
        <f>IF(ข้อมูลนร.2!D9="","",ข้อมูลนร.2!D9)</f>
        <v>3</v>
      </c>
      <c r="E11" s="540"/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8">
        <f t="shared" si="1"/>
        <v>0</v>
      </c>
      <c r="AL11" s="349">
        <f t="shared" si="2"/>
        <v>0</v>
      </c>
      <c r="AM11" s="349">
        <f t="shared" si="3"/>
        <v>0</v>
      </c>
      <c r="AN11" s="349">
        <f t="shared" si="4"/>
        <v>0</v>
      </c>
      <c r="AO11" s="349">
        <f t="shared" si="5"/>
        <v>0</v>
      </c>
      <c r="AP11" s="332"/>
      <c r="AQ11" s="329"/>
    </row>
    <row r="12" spans="2:43">
      <c r="B12" s="329"/>
      <c r="C12" s="332"/>
      <c r="D12" s="347" t="str">
        <f>IF(ข้อมูลนร.2!D10="","",ข้อมูลนร.2!D10)</f>
        <v>4</v>
      </c>
      <c r="E12" s="540"/>
      <c r="F12" s="342"/>
      <c r="G12" s="342"/>
      <c r="H12" s="342"/>
      <c r="I12" s="342"/>
      <c r="J12" s="342"/>
      <c r="K12" s="342"/>
      <c r="L12" s="342"/>
      <c r="M12" s="342"/>
      <c r="N12" s="342"/>
      <c r="O12" s="342"/>
      <c r="P12" s="342"/>
      <c r="Q12" s="342"/>
      <c r="R12" s="342"/>
      <c r="S12" s="342"/>
      <c r="T12" s="342"/>
      <c r="U12" s="342"/>
      <c r="V12" s="342"/>
      <c r="W12" s="342"/>
      <c r="X12" s="342"/>
      <c r="Y12" s="342"/>
      <c r="Z12" s="342"/>
      <c r="AA12" s="342"/>
      <c r="AB12" s="342"/>
      <c r="AC12" s="342"/>
      <c r="AD12" s="342"/>
      <c r="AE12" s="342"/>
      <c r="AF12" s="342"/>
      <c r="AG12" s="342"/>
      <c r="AH12" s="342"/>
      <c r="AI12" s="342"/>
      <c r="AJ12" s="342"/>
      <c r="AK12" s="348">
        <f t="shared" si="1"/>
        <v>0</v>
      </c>
      <c r="AL12" s="349">
        <f t="shared" si="2"/>
        <v>0</v>
      </c>
      <c r="AM12" s="349">
        <f t="shared" si="3"/>
        <v>0</v>
      </c>
      <c r="AN12" s="349">
        <f t="shared" si="4"/>
        <v>0</v>
      </c>
      <c r="AO12" s="349">
        <f t="shared" si="5"/>
        <v>0</v>
      </c>
      <c r="AP12" s="332"/>
      <c r="AQ12" s="329"/>
    </row>
    <row r="13" spans="2:43">
      <c r="B13" s="329"/>
      <c r="C13" s="332"/>
      <c r="D13" s="347" t="str">
        <f>IF(ข้อมูลนร.2!D11="","",ข้อมูลนร.2!D11)</f>
        <v/>
      </c>
      <c r="E13" s="540"/>
      <c r="F13" s="342"/>
      <c r="G13" s="342"/>
      <c r="H13" s="342"/>
      <c r="I13" s="342"/>
      <c r="J13" s="342"/>
      <c r="K13" s="342"/>
      <c r="L13" s="342"/>
      <c r="M13" s="342"/>
      <c r="N13" s="342"/>
      <c r="O13" s="342"/>
      <c r="P13" s="342"/>
      <c r="Q13" s="342"/>
      <c r="R13" s="342"/>
      <c r="S13" s="342"/>
      <c r="T13" s="342"/>
      <c r="U13" s="342"/>
      <c r="V13" s="342"/>
      <c r="W13" s="342"/>
      <c r="X13" s="342"/>
      <c r="Y13" s="342"/>
      <c r="Z13" s="342"/>
      <c r="AA13" s="342"/>
      <c r="AB13" s="342"/>
      <c r="AC13" s="342"/>
      <c r="AD13" s="342"/>
      <c r="AE13" s="342"/>
      <c r="AF13" s="342"/>
      <c r="AG13" s="342"/>
      <c r="AH13" s="342"/>
      <c r="AI13" s="342"/>
      <c r="AJ13" s="342"/>
      <c r="AK13" s="348" t="str">
        <f t="shared" si="1"/>
        <v/>
      </c>
      <c r="AL13" s="349" t="str">
        <f t="shared" si="2"/>
        <v/>
      </c>
      <c r="AM13" s="349" t="str">
        <f t="shared" si="3"/>
        <v/>
      </c>
      <c r="AN13" s="349" t="str">
        <f t="shared" si="4"/>
        <v/>
      </c>
      <c r="AO13" s="349" t="str">
        <f t="shared" si="5"/>
        <v/>
      </c>
      <c r="AP13" s="332"/>
      <c r="AQ13" s="329"/>
    </row>
    <row r="14" spans="2:43">
      <c r="B14" s="329"/>
      <c r="C14" s="332"/>
      <c r="D14" s="347" t="str">
        <f>IF(ข้อมูลนร.2!D12="","",ข้อมูลนร.2!D12)</f>
        <v/>
      </c>
      <c r="E14" s="540"/>
      <c r="F14" s="342"/>
      <c r="G14" s="342"/>
      <c r="H14" s="342"/>
      <c r="I14" s="342"/>
      <c r="J14" s="342"/>
      <c r="K14" s="342"/>
      <c r="L14" s="342"/>
      <c r="M14" s="342"/>
      <c r="N14" s="342"/>
      <c r="O14" s="342"/>
      <c r="P14" s="342"/>
      <c r="Q14" s="342"/>
      <c r="R14" s="342"/>
      <c r="S14" s="342"/>
      <c r="T14" s="342"/>
      <c r="U14" s="342"/>
      <c r="V14" s="342"/>
      <c r="W14" s="342"/>
      <c r="X14" s="342"/>
      <c r="Y14" s="342"/>
      <c r="Z14" s="342"/>
      <c r="AA14" s="342"/>
      <c r="AB14" s="342"/>
      <c r="AC14" s="342"/>
      <c r="AD14" s="342"/>
      <c r="AE14" s="342"/>
      <c r="AF14" s="342"/>
      <c r="AG14" s="342"/>
      <c r="AH14" s="342"/>
      <c r="AI14" s="342"/>
      <c r="AJ14" s="342"/>
      <c r="AK14" s="348" t="str">
        <f t="shared" si="1"/>
        <v/>
      </c>
      <c r="AL14" s="349" t="str">
        <f t="shared" si="2"/>
        <v/>
      </c>
      <c r="AM14" s="349" t="str">
        <f t="shared" si="3"/>
        <v/>
      </c>
      <c r="AN14" s="349" t="str">
        <f t="shared" si="4"/>
        <v/>
      </c>
      <c r="AO14" s="349" t="str">
        <f t="shared" si="5"/>
        <v/>
      </c>
      <c r="AP14" s="332"/>
      <c r="AQ14" s="329"/>
    </row>
    <row r="15" spans="2:43">
      <c r="B15" s="329"/>
      <c r="C15" s="332"/>
      <c r="D15" s="347" t="str">
        <f>IF(ข้อมูลนร.2!D13="","",ข้อมูลนร.2!D13)</f>
        <v/>
      </c>
      <c r="E15" s="540"/>
      <c r="F15" s="342"/>
      <c r="G15" s="342"/>
      <c r="H15" s="342"/>
      <c r="I15" s="342"/>
      <c r="J15" s="342"/>
      <c r="K15" s="342"/>
      <c r="L15" s="342"/>
      <c r="M15" s="342"/>
      <c r="N15" s="342"/>
      <c r="O15" s="342"/>
      <c r="P15" s="342"/>
      <c r="Q15" s="342"/>
      <c r="R15" s="342"/>
      <c r="S15" s="342"/>
      <c r="T15" s="342"/>
      <c r="U15" s="342"/>
      <c r="V15" s="342"/>
      <c r="W15" s="342"/>
      <c r="X15" s="342"/>
      <c r="Y15" s="342"/>
      <c r="Z15" s="342"/>
      <c r="AA15" s="342"/>
      <c r="AB15" s="342"/>
      <c r="AC15" s="342"/>
      <c r="AD15" s="342"/>
      <c r="AE15" s="342"/>
      <c r="AF15" s="342"/>
      <c r="AG15" s="342"/>
      <c r="AH15" s="342"/>
      <c r="AI15" s="342"/>
      <c r="AJ15" s="342"/>
      <c r="AK15" s="348" t="str">
        <f t="shared" si="1"/>
        <v/>
      </c>
      <c r="AL15" s="349" t="str">
        <f t="shared" si="2"/>
        <v/>
      </c>
      <c r="AM15" s="349" t="str">
        <f t="shared" si="3"/>
        <v/>
      </c>
      <c r="AN15" s="349" t="str">
        <f t="shared" si="4"/>
        <v/>
      </c>
      <c r="AO15" s="349" t="str">
        <f t="shared" si="5"/>
        <v/>
      </c>
      <c r="AP15" s="332"/>
      <c r="AQ15" s="329"/>
    </row>
    <row r="16" spans="2:43">
      <c r="B16" s="329"/>
      <c r="C16" s="332"/>
      <c r="D16" s="347" t="str">
        <f>IF(ข้อมูลนร.2!D14="","",ข้อมูลนร.2!D14)</f>
        <v/>
      </c>
      <c r="E16" s="540"/>
      <c r="F16" s="342"/>
      <c r="G16" s="342"/>
      <c r="H16" s="342"/>
      <c r="I16" s="342"/>
      <c r="J16" s="342"/>
      <c r="K16" s="342"/>
      <c r="L16" s="342"/>
      <c r="M16" s="342"/>
      <c r="N16" s="342"/>
      <c r="O16" s="342"/>
      <c r="P16" s="342"/>
      <c r="Q16" s="342"/>
      <c r="R16" s="342"/>
      <c r="S16" s="342"/>
      <c r="T16" s="342"/>
      <c r="U16" s="342"/>
      <c r="V16" s="342"/>
      <c r="W16" s="342"/>
      <c r="X16" s="342"/>
      <c r="Y16" s="342"/>
      <c r="Z16" s="342"/>
      <c r="AA16" s="342"/>
      <c r="AB16" s="342"/>
      <c r="AC16" s="342"/>
      <c r="AD16" s="342"/>
      <c r="AE16" s="342"/>
      <c r="AF16" s="342"/>
      <c r="AG16" s="342"/>
      <c r="AH16" s="342"/>
      <c r="AI16" s="342"/>
      <c r="AJ16" s="342"/>
      <c r="AK16" s="348" t="str">
        <f t="shared" si="1"/>
        <v/>
      </c>
      <c r="AL16" s="349" t="str">
        <f t="shared" si="2"/>
        <v/>
      </c>
      <c r="AM16" s="349" t="str">
        <f t="shared" si="3"/>
        <v/>
      </c>
      <c r="AN16" s="349" t="str">
        <f t="shared" si="4"/>
        <v/>
      </c>
      <c r="AO16" s="349" t="str">
        <f t="shared" si="5"/>
        <v/>
      </c>
      <c r="AP16" s="332"/>
      <c r="AQ16" s="329"/>
    </row>
    <row r="17" spans="2:43">
      <c r="B17" s="329"/>
      <c r="C17" s="332"/>
      <c r="D17" s="347" t="str">
        <f>IF(ข้อมูลนร.2!D15="","",ข้อมูลนร.2!D15)</f>
        <v/>
      </c>
      <c r="E17" s="540"/>
      <c r="F17" s="342"/>
      <c r="G17" s="342"/>
      <c r="H17" s="342"/>
      <c r="I17" s="342"/>
      <c r="J17" s="342"/>
      <c r="K17" s="342"/>
      <c r="L17" s="342"/>
      <c r="M17" s="342"/>
      <c r="N17" s="342"/>
      <c r="O17" s="342"/>
      <c r="P17" s="342"/>
      <c r="Q17" s="342"/>
      <c r="R17" s="342"/>
      <c r="S17" s="342"/>
      <c r="T17" s="342"/>
      <c r="U17" s="342"/>
      <c r="V17" s="342"/>
      <c r="W17" s="342"/>
      <c r="X17" s="342"/>
      <c r="Y17" s="342"/>
      <c r="Z17" s="342"/>
      <c r="AA17" s="342"/>
      <c r="AB17" s="342"/>
      <c r="AC17" s="342"/>
      <c r="AD17" s="342"/>
      <c r="AE17" s="342"/>
      <c r="AF17" s="342"/>
      <c r="AG17" s="342"/>
      <c r="AH17" s="342"/>
      <c r="AI17" s="342"/>
      <c r="AJ17" s="342"/>
      <c r="AK17" s="348" t="str">
        <f t="shared" si="1"/>
        <v/>
      </c>
      <c r="AL17" s="349" t="str">
        <f t="shared" si="2"/>
        <v/>
      </c>
      <c r="AM17" s="349" t="str">
        <f t="shared" si="3"/>
        <v/>
      </c>
      <c r="AN17" s="349" t="str">
        <f t="shared" si="4"/>
        <v/>
      </c>
      <c r="AO17" s="349" t="str">
        <f t="shared" si="5"/>
        <v/>
      </c>
      <c r="AP17" s="332"/>
      <c r="AQ17" s="329"/>
    </row>
    <row r="18" spans="2:43">
      <c r="B18" s="329"/>
      <c r="C18" s="332"/>
      <c r="D18" s="347" t="str">
        <f>IF(ข้อมูลนร.2!D16="","",ข้อมูลนร.2!D16)</f>
        <v/>
      </c>
      <c r="E18" s="540"/>
      <c r="F18" s="342"/>
      <c r="G18" s="342"/>
      <c r="H18" s="342"/>
      <c r="I18" s="342"/>
      <c r="J18" s="342"/>
      <c r="K18" s="342"/>
      <c r="L18" s="342"/>
      <c r="M18" s="342"/>
      <c r="N18" s="342"/>
      <c r="O18" s="342"/>
      <c r="P18" s="342"/>
      <c r="Q18" s="342"/>
      <c r="R18" s="342"/>
      <c r="S18" s="342"/>
      <c r="T18" s="342"/>
      <c r="U18" s="342"/>
      <c r="V18" s="342"/>
      <c r="W18" s="342"/>
      <c r="X18" s="342"/>
      <c r="Y18" s="342"/>
      <c r="Z18" s="342"/>
      <c r="AA18" s="342"/>
      <c r="AB18" s="342"/>
      <c r="AC18" s="342"/>
      <c r="AD18" s="342"/>
      <c r="AE18" s="342"/>
      <c r="AF18" s="342"/>
      <c r="AG18" s="342"/>
      <c r="AH18" s="342"/>
      <c r="AI18" s="342"/>
      <c r="AJ18" s="342"/>
      <c r="AK18" s="348" t="str">
        <f t="shared" si="1"/>
        <v/>
      </c>
      <c r="AL18" s="349" t="str">
        <f t="shared" si="2"/>
        <v/>
      </c>
      <c r="AM18" s="349" t="str">
        <f t="shared" si="3"/>
        <v/>
      </c>
      <c r="AN18" s="349" t="str">
        <f t="shared" si="4"/>
        <v/>
      </c>
      <c r="AO18" s="349" t="str">
        <f t="shared" si="5"/>
        <v/>
      </c>
      <c r="AP18" s="332"/>
      <c r="AQ18" s="329"/>
    </row>
    <row r="19" spans="2:43">
      <c r="B19" s="329"/>
      <c r="C19" s="332"/>
      <c r="D19" s="347" t="str">
        <f>IF(ข้อมูลนร.2!D17="","",ข้อมูลนร.2!D17)</f>
        <v/>
      </c>
      <c r="E19" s="540"/>
      <c r="F19" s="342"/>
      <c r="G19" s="342"/>
      <c r="H19" s="342"/>
      <c r="I19" s="342"/>
      <c r="J19" s="342"/>
      <c r="K19" s="342"/>
      <c r="L19" s="342"/>
      <c r="M19" s="342"/>
      <c r="N19" s="342"/>
      <c r="O19" s="342"/>
      <c r="P19" s="342"/>
      <c r="Q19" s="342"/>
      <c r="R19" s="342"/>
      <c r="S19" s="342"/>
      <c r="T19" s="342"/>
      <c r="U19" s="342"/>
      <c r="V19" s="342"/>
      <c r="W19" s="342"/>
      <c r="X19" s="342"/>
      <c r="Y19" s="342"/>
      <c r="Z19" s="342"/>
      <c r="AA19" s="342"/>
      <c r="AB19" s="342"/>
      <c r="AC19" s="342"/>
      <c r="AD19" s="342"/>
      <c r="AE19" s="342"/>
      <c r="AF19" s="342"/>
      <c r="AG19" s="342"/>
      <c r="AH19" s="342"/>
      <c r="AI19" s="342"/>
      <c r="AJ19" s="342"/>
      <c r="AK19" s="348" t="str">
        <f t="shared" si="1"/>
        <v/>
      </c>
      <c r="AL19" s="349" t="str">
        <f t="shared" si="2"/>
        <v/>
      </c>
      <c r="AM19" s="349" t="str">
        <f t="shared" si="3"/>
        <v/>
      </c>
      <c r="AN19" s="349" t="str">
        <f t="shared" si="4"/>
        <v/>
      </c>
      <c r="AO19" s="349" t="str">
        <f t="shared" si="5"/>
        <v/>
      </c>
      <c r="AP19" s="332"/>
      <c r="AQ19" s="329"/>
    </row>
    <row r="20" spans="2:43">
      <c r="B20" s="329"/>
      <c r="C20" s="332"/>
      <c r="D20" s="347" t="str">
        <f>IF(ข้อมูลนร.2!D18="","",ข้อมูลนร.2!D18)</f>
        <v/>
      </c>
      <c r="E20" s="540"/>
      <c r="F20" s="342"/>
      <c r="G20" s="342"/>
      <c r="H20" s="342"/>
      <c r="I20" s="342"/>
      <c r="J20" s="342"/>
      <c r="K20" s="342"/>
      <c r="L20" s="342"/>
      <c r="M20" s="342"/>
      <c r="N20" s="342"/>
      <c r="O20" s="342"/>
      <c r="P20" s="342"/>
      <c r="Q20" s="342"/>
      <c r="R20" s="342"/>
      <c r="S20" s="342"/>
      <c r="T20" s="342"/>
      <c r="U20" s="342"/>
      <c r="V20" s="342"/>
      <c r="W20" s="342"/>
      <c r="X20" s="342"/>
      <c r="Y20" s="342"/>
      <c r="Z20" s="342"/>
      <c r="AA20" s="342"/>
      <c r="AB20" s="342"/>
      <c r="AC20" s="342"/>
      <c r="AD20" s="342"/>
      <c r="AE20" s="342"/>
      <c r="AF20" s="342"/>
      <c r="AG20" s="342"/>
      <c r="AH20" s="342"/>
      <c r="AI20" s="342"/>
      <c r="AJ20" s="342"/>
      <c r="AK20" s="348" t="str">
        <f t="shared" si="1"/>
        <v/>
      </c>
      <c r="AL20" s="349" t="str">
        <f t="shared" si="2"/>
        <v/>
      </c>
      <c r="AM20" s="349" t="str">
        <f t="shared" si="3"/>
        <v/>
      </c>
      <c r="AN20" s="349" t="str">
        <f t="shared" si="4"/>
        <v/>
      </c>
      <c r="AO20" s="349" t="str">
        <f t="shared" si="5"/>
        <v/>
      </c>
      <c r="AP20" s="332"/>
      <c r="AQ20" s="329"/>
    </row>
    <row r="21" spans="2:43">
      <c r="B21" s="329"/>
      <c r="C21" s="332"/>
      <c r="D21" s="347" t="str">
        <f>IF(ข้อมูลนร.2!D19="","",ข้อมูลนร.2!D19)</f>
        <v/>
      </c>
      <c r="E21" s="540"/>
      <c r="F21" s="342"/>
      <c r="G21" s="342"/>
      <c r="H21" s="342"/>
      <c r="I21" s="342"/>
      <c r="J21" s="342"/>
      <c r="K21" s="342"/>
      <c r="L21" s="342"/>
      <c r="M21" s="342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8" t="str">
        <f t="shared" si="1"/>
        <v/>
      </c>
      <c r="AL21" s="349" t="str">
        <f t="shared" si="2"/>
        <v/>
      </c>
      <c r="AM21" s="349" t="str">
        <f t="shared" si="3"/>
        <v/>
      </c>
      <c r="AN21" s="349" t="str">
        <f t="shared" si="4"/>
        <v/>
      </c>
      <c r="AO21" s="349" t="str">
        <f t="shared" si="5"/>
        <v/>
      </c>
      <c r="AP21" s="332"/>
      <c r="AQ21" s="329"/>
    </row>
    <row r="22" spans="2:43">
      <c r="B22" s="329"/>
      <c r="C22" s="332"/>
      <c r="D22" s="347" t="str">
        <f>IF(ข้อมูลนร.2!D20="","",ข้อมูลนร.2!D20)</f>
        <v/>
      </c>
      <c r="E22" s="540"/>
      <c r="F22" s="342"/>
      <c r="G22" s="342"/>
      <c r="H22" s="342"/>
      <c r="I22" s="342"/>
      <c r="J22" s="342"/>
      <c r="K22" s="342"/>
      <c r="L22" s="342"/>
      <c r="M22" s="342"/>
      <c r="N22" s="342"/>
      <c r="O22" s="342"/>
      <c r="P22" s="342"/>
      <c r="Q22" s="342"/>
      <c r="R22" s="342"/>
      <c r="S22" s="342"/>
      <c r="T22" s="342"/>
      <c r="U22" s="342"/>
      <c r="V22" s="342"/>
      <c r="W22" s="342"/>
      <c r="X22" s="342"/>
      <c r="Y22" s="342"/>
      <c r="Z22" s="342"/>
      <c r="AA22" s="342"/>
      <c r="AB22" s="342"/>
      <c r="AC22" s="342"/>
      <c r="AD22" s="342"/>
      <c r="AE22" s="342"/>
      <c r="AF22" s="342"/>
      <c r="AG22" s="342"/>
      <c r="AH22" s="342"/>
      <c r="AI22" s="342"/>
      <c r="AJ22" s="342"/>
      <c r="AK22" s="348" t="str">
        <f t="shared" si="1"/>
        <v/>
      </c>
      <c r="AL22" s="349" t="str">
        <f t="shared" si="2"/>
        <v/>
      </c>
      <c r="AM22" s="349" t="str">
        <f t="shared" si="3"/>
        <v/>
      </c>
      <c r="AN22" s="349" t="str">
        <f t="shared" si="4"/>
        <v/>
      </c>
      <c r="AO22" s="349" t="str">
        <f t="shared" si="5"/>
        <v/>
      </c>
      <c r="AP22" s="332"/>
      <c r="AQ22" s="329"/>
    </row>
    <row r="23" spans="2:43">
      <c r="B23" s="329"/>
      <c r="C23" s="332"/>
      <c r="D23" s="347" t="str">
        <f>IF(ข้อมูลนร.2!D21="","",ข้อมูลนร.2!D21)</f>
        <v/>
      </c>
      <c r="E23" s="540"/>
      <c r="F23" s="342"/>
      <c r="G23" s="342"/>
      <c r="H23" s="342"/>
      <c r="I23" s="342"/>
      <c r="J23" s="342"/>
      <c r="K23" s="342"/>
      <c r="L23" s="342"/>
      <c r="M23" s="342"/>
      <c r="N23" s="342"/>
      <c r="O23" s="342"/>
      <c r="P23" s="342"/>
      <c r="Q23" s="342"/>
      <c r="R23" s="342"/>
      <c r="S23" s="342"/>
      <c r="T23" s="342"/>
      <c r="U23" s="342"/>
      <c r="V23" s="342"/>
      <c r="W23" s="342"/>
      <c r="X23" s="342"/>
      <c r="Y23" s="342"/>
      <c r="Z23" s="342"/>
      <c r="AA23" s="342"/>
      <c r="AB23" s="342"/>
      <c r="AC23" s="342"/>
      <c r="AD23" s="342"/>
      <c r="AE23" s="342"/>
      <c r="AF23" s="342"/>
      <c r="AG23" s="342"/>
      <c r="AH23" s="342"/>
      <c r="AI23" s="342"/>
      <c r="AJ23" s="342"/>
      <c r="AK23" s="348" t="str">
        <f t="shared" si="1"/>
        <v/>
      </c>
      <c r="AL23" s="349" t="str">
        <f t="shared" si="2"/>
        <v/>
      </c>
      <c r="AM23" s="349" t="str">
        <f t="shared" si="3"/>
        <v/>
      </c>
      <c r="AN23" s="349" t="str">
        <f t="shared" si="4"/>
        <v/>
      </c>
      <c r="AO23" s="349" t="str">
        <f t="shared" si="5"/>
        <v/>
      </c>
      <c r="AP23" s="332"/>
      <c r="AQ23" s="329"/>
    </row>
    <row r="24" spans="2:43">
      <c r="B24" s="329"/>
      <c r="C24" s="332"/>
      <c r="D24" s="347" t="str">
        <f>IF(ข้อมูลนร.2!D22="","",ข้อมูลนร.2!D22)</f>
        <v/>
      </c>
      <c r="E24" s="540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2"/>
      <c r="V24" s="342"/>
      <c r="W24" s="342"/>
      <c r="X24" s="342"/>
      <c r="Y24" s="342"/>
      <c r="Z24" s="342"/>
      <c r="AA24" s="342"/>
      <c r="AB24" s="342"/>
      <c r="AC24" s="342"/>
      <c r="AD24" s="342"/>
      <c r="AE24" s="342"/>
      <c r="AF24" s="342"/>
      <c r="AG24" s="342"/>
      <c r="AH24" s="342"/>
      <c r="AI24" s="342"/>
      <c r="AJ24" s="342"/>
      <c r="AK24" s="348" t="str">
        <f t="shared" si="1"/>
        <v/>
      </c>
      <c r="AL24" s="349" t="str">
        <f t="shared" si="2"/>
        <v/>
      </c>
      <c r="AM24" s="349" t="str">
        <f t="shared" si="3"/>
        <v/>
      </c>
      <c r="AN24" s="349" t="str">
        <f t="shared" si="4"/>
        <v/>
      </c>
      <c r="AO24" s="349" t="str">
        <f t="shared" si="5"/>
        <v/>
      </c>
      <c r="AP24" s="332"/>
      <c r="AQ24" s="329"/>
    </row>
    <row r="25" spans="2:43">
      <c r="B25" s="329"/>
      <c r="C25" s="332"/>
      <c r="D25" s="347" t="str">
        <f>IF(ข้อมูลนร.2!D23="","",ข้อมูลนร.2!D23)</f>
        <v/>
      </c>
      <c r="E25" s="540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2"/>
      <c r="W25" s="342"/>
      <c r="X25" s="342"/>
      <c r="Y25" s="342"/>
      <c r="Z25" s="342"/>
      <c r="AA25" s="342"/>
      <c r="AB25" s="342"/>
      <c r="AC25" s="342"/>
      <c r="AD25" s="342"/>
      <c r="AE25" s="342"/>
      <c r="AF25" s="342"/>
      <c r="AG25" s="342"/>
      <c r="AH25" s="342"/>
      <c r="AI25" s="342"/>
      <c r="AJ25" s="342"/>
      <c r="AK25" s="348" t="str">
        <f t="shared" si="1"/>
        <v/>
      </c>
      <c r="AL25" s="349" t="str">
        <f t="shared" si="2"/>
        <v/>
      </c>
      <c r="AM25" s="349" t="str">
        <f t="shared" si="3"/>
        <v/>
      </c>
      <c r="AN25" s="349" t="str">
        <f t="shared" si="4"/>
        <v/>
      </c>
      <c r="AO25" s="349" t="str">
        <f t="shared" si="5"/>
        <v/>
      </c>
      <c r="AP25" s="332"/>
      <c r="AQ25" s="329"/>
    </row>
    <row r="26" spans="2:43">
      <c r="B26" s="329"/>
      <c r="C26" s="332"/>
      <c r="D26" s="347" t="str">
        <f>IF(ข้อมูลนร.2!D24="","",ข้อมูลนร.2!D24)</f>
        <v/>
      </c>
      <c r="E26" s="540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2"/>
      <c r="W26" s="342"/>
      <c r="X26" s="342"/>
      <c r="Y26" s="342"/>
      <c r="Z26" s="342"/>
      <c r="AA26" s="342"/>
      <c r="AB26" s="342"/>
      <c r="AC26" s="342"/>
      <c r="AD26" s="342"/>
      <c r="AE26" s="342"/>
      <c r="AF26" s="342"/>
      <c r="AG26" s="342"/>
      <c r="AH26" s="342"/>
      <c r="AI26" s="342"/>
      <c r="AJ26" s="342"/>
      <c r="AK26" s="348" t="str">
        <f t="shared" si="1"/>
        <v/>
      </c>
      <c r="AL26" s="349" t="str">
        <f t="shared" si="2"/>
        <v/>
      </c>
      <c r="AM26" s="349" t="str">
        <f t="shared" si="3"/>
        <v/>
      </c>
      <c r="AN26" s="349" t="str">
        <f t="shared" si="4"/>
        <v/>
      </c>
      <c r="AO26" s="349" t="str">
        <f t="shared" si="5"/>
        <v/>
      </c>
      <c r="AP26" s="332"/>
      <c r="AQ26" s="329"/>
    </row>
    <row r="27" spans="2:43">
      <c r="B27" s="329"/>
      <c r="C27" s="332"/>
      <c r="D27" s="347" t="str">
        <f>IF(ข้อมูลนร.2!D25="","",ข้อมูลนร.2!D25)</f>
        <v/>
      </c>
      <c r="E27" s="540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2"/>
      <c r="W27" s="342"/>
      <c r="X27" s="342"/>
      <c r="Y27" s="342"/>
      <c r="Z27" s="342"/>
      <c r="AA27" s="342"/>
      <c r="AB27" s="342"/>
      <c r="AC27" s="342"/>
      <c r="AD27" s="342"/>
      <c r="AE27" s="342"/>
      <c r="AF27" s="342"/>
      <c r="AG27" s="342"/>
      <c r="AH27" s="342"/>
      <c r="AI27" s="342"/>
      <c r="AJ27" s="342"/>
      <c r="AK27" s="348" t="str">
        <f t="shared" si="1"/>
        <v/>
      </c>
      <c r="AL27" s="349" t="str">
        <f t="shared" si="2"/>
        <v/>
      </c>
      <c r="AM27" s="349" t="str">
        <f t="shared" si="3"/>
        <v/>
      </c>
      <c r="AN27" s="349" t="str">
        <f t="shared" si="4"/>
        <v/>
      </c>
      <c r="AO27" s="349" t="str">
        <f t="shared" si="5"/>
        <v/>
      </c>
      <c r="AP27" s="332"/>
      <c r="AQ27" s="329"/>
    </row>
    <row r="28" spans="2:43">
      <c r="B28" s="329"/>
      <c r="C28" s="332"/>
      <c r="D28" s="347" t="str">
        <f>IF(ข้อมูลนร.2!D26="","",ข้อมูลนร.2!D26)</f>
        <v/>
      </c>
      <c r="E28" s="540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2"/>
      <c r="W28" s="342"/>
      <c r="X28" s="342"/>
      <c r="Y28" s="342"/>
      <c r="Z28" s="342"/>
      <c r="AA28" s="342"/>
      <c r="AB28" s="342"/>
      <c r="AC28" s="342"/>
      <c r="AD28" s="342"/>
      <c r="AE28" s="342"/>
      <c r="AF28" s="342"/>
      <c r="AG28" s="342"/>
      <c r="AH28" s="342"/>
      <c r="AI28" s="342"/>
      <c r="AJ28" s="342"/>
      <c r="AK28" s="348" t="str">
        <f t="shared" si="1"/>
        <v/>
      </c>
      <c r="AL28" s="349" t="str">
        <f t="shared" si="2"/>
        <v/>
      </c>
      <c r="AM28" s="349" t="str">
        <f t="shared" si="3"/>
        <v/>
      </c>
      <c r="AN28" s="349" t="str">
        <f t="shared" si="4"/>
        <v/>
      </c>
      <c r="AO28" s="349" t="str">
        <f t="shared" si="5"/>
        <v/>
      </c>
      <c r="AP28" s="332"/>
      <c r="AQ28" s="329"/>
    </row>
    <row r="29" spans="2:43">
      <c r="B29" s="329"/>
      <c r="C29" s="332"/>
      <c r="D29" s="347" t="str">
        <f>IF(ข้อมูลนร.2!D27="","",ข้อมูลนร.2!D27)</f>
        <v/>
      </c>
      <c r="E29" s="540"/>
      <c r="F29" s="342"/>
      <c r="G29" s="342"/>
      <c r="H29" s="342"/>
      <c r="I29" s="342"/>
      <c r="J29" s="342"/>
      <c r="K29" s="342"/>
      <c r="L29" s="342"/>
      <c r="M29" s="342"/>
      <c r="N29" s="342"/>
      <c r="O29" s="342"/>
      <c r="P29" s="342"/>
      <c r="Q29" s="342"/>
      <c r="R29" s="342"/>
      <c r="S29" s="342"/>
      <c r="T29" s="342"/>
      <c r="U29" s="342"/>
      <c r="V29" s="342"/>
      <c r="W29" s="342"/>
      <c r="X29" s="342"/>
      <c r="Y29" s="342"/>
      <c r="Z29" s="342"/>
      <c r="AA29" s="342"/>
      <c r="AB29" s="342"/>
      <c r="AC29" s="342"/>
      <c r="AD29" s="342"/>
      <c r="AE29" s="342"/>
      <c r="AF29" s="342"/>
      <c r="AG29" s="342"/>
      <c r="AH29" s="342"/>
      <c r="AI29" s="342"/>
      <c r="AJ29" s="342"/>
      <c r="AK29" s="348" t="str">
        <f t="shared" si="1"/>
        <v/>
      </c>
      <c r="AL29" s="349" t="str">
        <f t="shared" si="2"/>
        <v/>
      </c>
      <c r="AM29" s="349" t="str">
        <f t="shared" si="3"/>
        <v/>
      </c>
      <c r="AN29" s="349" t="str">
        <f t="shared" si="4"/>
        <v/>
      </c>
      <c r="AO29" s="349" t="str">
        <f t="shared" si="5"/>
        <v/>
      </c>
      <c r="AP29" s="332"/>
      <c r="AQ29" s="329"/>
    </row>
    <row r="30" spans="2:43">
      <c r="B30" s="329"/>
      <c r="C30" s="332"/>
      <c r="D30" s="347" t="str">
        <f>IF(ข้อมูลนร.2!D28="","",ข้อมูลนร.2!D28)</f>
        <v/>
      </c>
      <c r="E30" s="540"/>
      <c r="F30" s="342"/>
      <c r="G30" s="342"/>
      <c r="H30" s="342"/>
      <c r="I30" s="342"/>
      <c r="J30" s="342"/>
      <c r="K30" s="342"/>
      <c r="L30" s="342"/>
      <c r="M30" s="342"/>
      <c r="N30" s="342"/>
      <c r="O30" s="342"/>
      <c r="P30" s="342"/>
      <c r="Q30" s="342"/>
      <c r="R30" s="342"/>
      <c r="S30" s="342"/>
      <c r="T30" s="342"/>
      <c r="U30" s="342"/>
      <c r="V30" s="342"/>
      <c r="W30" s="342"/>
      <c r="X30" s="342"/>
      <c r="Y30" s="342"/>
      <c r="Z30" s="342"/>
      <c r="AA30" s="342"/>
      <c r="AB30" s="342"/>
      <c r="AC30" s="342"/>
      <c r="AD30" s="342"/>
      <c r="AE30" s="342"/>
      <c r="AF30" s="342"/>
      <c r="AG30" s="342"/>
      <c r="AH30" s="342"/>
      <c r="AI30" s="342"/>
      <c r="AJ30" s="342"/>
      <c r="AK30" s="348" t="str">
        <f t="shared" si="1"/>
        <v/>
      </c>
      <c r="AL30" s="349" t="str">
        <f t="shared" si="2"/>
        <v/>
      </c>
      <c r="AM30" s="349" t="str">
        <f t="shared" si="3"/>
        <v/>
      </c>
      <c r="AN30" s="349" t="str">
        <f t="shared" si="4"/>
        <v/>
      </c>
      <c r="AO30" s="349" t="str">
        <f t="shared" si="5"/>
        <v/>
      </c>
      <c r="AP30" s="332"/>
      <c r="AQ30" s="329"/>
    </row>
    <row r="31" spans="2:43">
      <c r="B31" s="329"/>
      <c r="C31" s="332"/>
      <c r="D31" s="347" t="str">
        <f>IF(ข้อมูลนร.2!D29="","",ข้อมูลนร.2!D29)</f>
        <v/>
      </c>
      <c r="E31" s="540"/>
      <c r="F31" s="342"/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342"/>
      <c r="S31" s="342"/>
      <c r="T31" s="342"/>
      <c r="U31" s="342"/>
      <c r="V31" s="342"/>
      <c r="W31" s="342"/>
      <c r="X31" s="342"/>
      <c r="Y31" s="342"/>
      <c r="Z31" s="342"/>
      <c r="AA31" s="342"/>
      <c r="AB31" s="342"/>
      <c r="AC31" s="342"/>
      <c r="AD31" s="342"/>
      <c r="AE31" s="342"/>
      <c r="AF31" s="342"/>
      <c r="AG31" s="342"/>
      <c r="AH31" s="342"/>
      <c r="AI31" s="342"/>
      <c r="AJ31" s="342"/>
      <c r="AK31" s="348" t="str">
        <f t="shared" si="1"/>
        <v/>
      </c>
      <c r="AL31" s="349" t="str">
        <f t="shared" si="2"/>
        <v/>
      </c>
      <c r="AM31" s="349" t="str">
        <f t="shared" si="3"/>
        <v/>
      </c>
      <c r="AN31" s="349" t="str">
        <f t="shared" si="4"/>
        <v/>
      </c>
      <c r="AO31" s="349" t="str">
        <f t="shared" si="5"/>
        <v/>
      </c>
      <c r="AP31" s="332"/>
      <c r="AQ31" s="329"/>
    </row>
    <row r="32" spans="2:43">
      <c r="B32" s="329"/>
      <c r="C32" s="332"/>
      <c r="D32" s="347" t="str">
        <f>IF(ข้อมูลนร.2!D30="","",ข้อมูลนร.2!D30)</f>
        <v/>
      </c>
      <c r="E32" s="540"/>
      <c r="F32" s="342"/>
      <c r="G32" s="342"/>
      <c r="H32" s="342"/>
      <c r="I32" s="342"/>
      <c r="J32" s="342"/>
      <c r="K32" s="342"/>
      <c r="L32" s="342"/>
      <c r="M32" s="342"/>
      <c r="N32" s="342"/>
      <c r="O32" s="342"/>
      <c r="P32" s="342"/>
      <c r="Q32" s="342"/>
      <c r="R32" s="342"/>
      <c r="S32" s="342"/>
      <c r="T32" s="342"/>
      <c r="U32" s="342"/>
      <c r="V32" s="342"/>
      <c r="W32" s="342"/>
      <c r="X32" s="342"/>
      <c r="Y32" s="342"/>
      <c r="Z32" s="342"/>
      <c r="AA32" s="342"/>
      <c r="AB32" s="342"/>
      <c r="AC32" s="342"/>
      <c r="AD32" s="342"/>
      <c r="AE32" s="342"/>
      <c r="AF32" s="342"/>
      <c r="AG32" s="342"/>
      <c r="AH32" s="342"/>
      <c r="AI32" s="342"/>
      <c r="AJ32" s="342"/>
      <c r="AK32" s="348" t="str">
        <f t="shared" si="1"/>
        <v/>
      </c>
      <c r="AL32" s="349" t="str">
        <f t="shared" si="2"/>
        <v/>
      </c>
      <c r="AM32" s="349" t="str">
        <f t="shared" si="3"/>
        <v/>
      </c>
      <c r="AN32" s="349" t="str">
        <f t="shared" si="4"/>
        <v/>
      </c>
      <c r="AO32" s="349" t="str">
        <f t="shared" si="5"/>
        <v/>
      </c>
      <c r="AP32" s="332"/>
      <c r="AQ32" s="329"/>
    </row>
    <row r="33" spans="2:43">
      <c r="B33" s="329"/>
      <c r="C33" s="332"/>
      <c r="D33" s="347" t="str">
        <f>IF(ข้อมูลนร.2!D31="","",ข้อมูลนร.2!D31)</f>
        <v/>
      </c>
      <c r="E33" s="540"/>
      <c r="F33" s="342"/>
      <c r="G33" s="342"/>
      <c r="H33" s="342"/>
      <c r="I33" s="342"/>
      <c r="J33" s="342"/>
      <c r="K33" s="342"/>
      <c r="L33" s="342"/>
      <c r="M33" s="342"/>
      <c r="N33" s="342"/>
      <c r="O33" s="342"/>
      <c r="P33" s="342"/>
      <c r="Q33" s="342"/>
      <c r="R33" s="342"/>
      <c r="S33" s="342"/>
      <c r="T33" s="342"/>
      <c r="U33" s="342"/>
      <c r="V33" s="342"/>
      <c r="W33" s="342"/>
      <c r="X33" s="342"/>
      <c r="Y33" s="342"/>
      <c r="Z33" s="342"/>
      <c r="AA33" s="342"/>
      <c r="AB33" s="342"/>
      <c r="AC33" s="342"/>
      <c r="AD33" s="342"/>
      <c r="AE33" s="342"/>
      <c r="AF33" s="342"/>
      <c r="AG33" s="342"/>
      <c r="AH33" s="342"/>
      <c r="AI33" s="342"/>
      <c r="AJ33" s="342"/>
      <c r="AK33" s="348" t="str">
        <f t="shared" si="1"/>
        <v/>
      </c>
      <c r="AL33" s="349" t="str">
        <f t="shared" si="2"/>
        <v/>
      </c>
      <c r="AM33" s="349" t="str">
        <f t="shared" si="3"/>
        <v/>
      </c>
      <c r="AN33" s="349" t="str">
        <f t="shared" si="4"/>
        <v/>
      </c>
      <c r="AO33" s="349" t="str">
        <f t="shared" si="5"/>
        <v/>
      </c>
      <c r="AP33" s="332"/>
      <c r="AQ33" s="329"/>
    </row>
    <row r="34" spans="2:43">
      <c r="B34" s="329"/>
      <c r="C34" s="332"/>
      <c r="D34" s="347" t="str">
        <f>IF(ข้อมูลนร.2!D32="","",ข้อมูลนร.2!D32)</f>
        <v/>
      </c>
      <c r="E34" s="540"/>
      <c r="F34" s="342"/>
      <c r="G34" s="342"/>
      <c r="H34" s="342"/>
      <c r="I34" s="342"/>
      <c r="J34" s="342"/>
      <c r="K34" s="342"/>
      <c r="L34" s="342"/>
      <c r="M34" s="342"/>
      <c r="N34" s="342"/>
      <c r="O34" s="342"/>
      <c r="P34" s="342"/>
      <c r="Q34" s="342"/>
      <c r="R34" s="342"/>
      <c r="S34" s="342"/>
      <c r="T34" s="342"/>
      <c r="U34" s="342"/>
      <c r="V34" s="342"/>
      <c r="W34" s="342"/>
      <c r="X34" s="342"/>
      <c r="Y34" s="342"/>
      <c r="Z34" s="342"/>
      <c r="AA34" s="342"/>
      <c r="AB34" s="342"/>
      <c r="AC34" s="342"/>
      <c r="AD34" s="342"/>
      <c r="AE34" s="342"/>
      <c r="AF34" s="342"/>
      <c r="AG34" s="342"/>
      <c r="AH34" s="342"/>
      <c r="AI34" s="342"/>
      <c r="AJ34" s="342"/>
      <c r="AK34" s="348" t="str">
        <f t="shared" si="1"/>
        <v/>
      </c>
      <c r="AL34" s="349" t="str">
        <f t="shared" si="2"/>
        <v/>
      </c>
      <c r="AM34" s="349" t="str">
        <f t="shared" si="3"/>
        <v/>
      </c>
      <c r="AN34" s="349" t="str">
        <f t="shared" si="4"/>
        <v/>
      </c>
      <c r="AO34" s="349" t="str">
        <f t="shared" si="5"/>
        <v/>
      </c>
      <c r="AP34" s="332"/>
      <c r="AQ34" s="329"/>
    </row>
    <row r="35" spans="2:43">
      <c r="B35" s="329"/>
      <c r="C35" s="332"/>
      <c r="D35" s="347" t="str">
        <f>IF(ข้อมูลนร.2!D33="","",ข้อมูลนร.2!D33)</f>
        <v/>
      </c>
      <c r="E35" s="540"/>
      <c r="F35" s="342"/>
      <c r="G35" s="342"/>
      <c r="H35" s="342"/>
      <c r="I35" s="342"/>
      <c r="J35" s="342"/>
      <c r="K35" s="342"/>
      <c r="L35" s="342"/>
      <c r="M35" s="342"/>
      <c r="N35" s="342"/>
      <c r="O35" s="342"/>
      <c r="P35" s="342"/>
      <c r="Q35" s="342"/>
      <c r="R35" s="342"/>
      <c r="S35" s="342"/>
      <c r="T35" s="342"/>
      <c r="U35" s="342"/>
      <c r="V35" s="342"/>
      <c r="W35" s="342"/>
      <c r="X35" s="342"/>
      <c r="Y35" s="342"/>
      <c r="Z35" s="342"/>
      <c r="AA35" s="342"/>
      <c r="AB35" s="342"/>
      <c r="AC35" s="342"/>
      <c r="AD35" s="342"/>
      <c r="AE35" s="342"/>
      <c r="AF35" s="342"/>
      <c r="AG35" s="342"/>
      <c r="AH35" s="342"/>
      <c r="AI35" s="342"/>
      <c r="AJ35" s="342"/>
      <c r="AK35" s="348" t="str">
        <f t="shared" si="1"/>
        <v/>
      </c>
      <c r="AL35" s="349" t="str">
        <f t="shared" si="2"/>
        <v/>
      </c>
      <c r="AM35" s="349" t="str">
        <f t="shared" si="3"/>
        <v/>
      </c>
      <c r="AN35" s="349" t="str">
        <f t="shared" si="4"/>
        <v/>
      </c>
      <c r="AO35" s="349" t="str">
        <f t="shared" si="5"/>
        <v/>
      </c>
      <c r="AP35" s="332"/>
      <c r="AQ35" s="329"/>
    </row>
    <row r="36" spans="2:43">
      <c r="B36" s="329"/>
      <c r="C36" s="332"/>
      <c r="D36" s="347" t="str">
        <f>IF(ข้อมูลนร.2!D34="","",ข้อมูลนร.2!D34)</f>
        <v/>
      </c>
      <c r="E36" s="540"/>
      <c r="F36" s="342"/>
      <c r="G36" s="342"/>
      <c r="H36" s="342"/>
      <c r="I36" s="342"/>
      <c r="J36" s="342"/>
      <c r="K36" s="342"/>
      <c r="L36" s="342"/>
      <c r="M36" s="342"/>
      <c r="N36" s="342"/>
      <c r="O36" s="342"/>
      <c r="P36" s="342"/>
      <c r="Q36" s="342"/>
      <c r="R36" s="342"/>
      <c r="S36" s="342"/>
      <c r="T36" s="342"/>
      <c r="U36" s="342"/>
      <c r="V36" s="342"/>
      <c r="W36" s="342"/>
      <c r="X36" s="342"/>
      <c r="Y36" s="342"/>
      <c r="Z36" s="342"/>
      <c r="AA36" s="342"/>
      <c r="AB36" s="342"/>
      <c r="AC36" s="342"/>
      <c r="AD36" s="342"/>
      <c r="AE36" s="342"/>
      <c r="AF36" s="342"/>
      <c r="AG36" s="342"/>
      <c r="AH36" s="342"/>
      <c r="AI36" s="342"/>
      <c r="AJ36" s="342"/>
      <c r="AK36" s="348" t="str">
        <f t="shared" si="1"/>
        <v/>
      </c>
      <c r="AL36" s="349" t="str">
        <f t="shared" si="2"/>
        <v/>
      </c>
      <c r="AM36" s="349" t="str">
        <f t="shared" si="3"/>
        <v/>
      </c>
      <c r="AN36" s="349" t="str">
        <f t="shared" si="4"/>
        <v/>
      </c>
      <c r="AO36" s="349" t="str">
        <f t="shared" si="5"/>
        <v/>
      </c>
      <c r="AP36" s="332"/>
      <c r="AQ36" s="329"/>
    </row>
    <row r="37" spans="2:43">
      <c r="B37" s="329"/>
      <c r="C37" s="332"/>
      <c r="D37" s="347" t="str">
        <f>IF(ข้อมูลนร.2!D35="","",ข้อมูลนร.2!D35)</f>
        <v/>
      </c>
      <c r="E37" s="540"/>
      <c r="F37" s="342"/>
      <c r="G37" s="342"/>
      <c r="H37" s="342"/>
      <c r="I37" s="342"/>
      <c r="J37" s="342"/>
      <c r="K37" s="342"/>
      <c r="L37" s="342"/>
      <c r="M37" s="342"/>
      <c r="N37" s="342"/>
      <c r="O37" s="342"/>
      <c r="P37" s="342"/>
      <c r="Q37" s="342"/>
      <c r="R37" s="342"/>
      <c r="S37" s="342"/>
      <c r="T37" s="342"/>
      <c r="U37" s="342"/>
      <c r="V37" s="342"/>
      <c r="W37" s="342"/>
      <c r="X37" s="342"/>
      <c r="Y37" s="342"/>
      <c r="Z37" s="342"/>
      <c r="AA37" s="342"/>
      <c r="AB37" s="342"/>
      <c r="AC37" s="342"/>
      <c r="AD37" s="342"/>
      <c r="AE37" s="342"/>
      <c r="AF37" s="342"/>
      <c r="AG37" s="342"/>
      <c r="AH37" s="342"/>
      <c r="AI37" s="342"/>
      <c r="AJ37" s="342"/>
      <c r="AK37" s="348" t="str">
        <f t="shared" si="1"/>
        <v/>
      </c>
      <c r="AL37" s="349" t="str">
        <f t="shared" si="2"/>
        <v/>
      </c>
      <c r="AM37" s="349" t="str">
        <f t="shared" si="3"/>
        <v/>
      </c>
      <c r="AN37" s="349" t="str">
        <f t="shared" si="4"/>
        <v/>
      </c>
      <c r="AO37" s="349" t="str">
        <f t="shared" si="5"/>
        <v/>
      </c>
      <c r="AP37" s="332"/>
      <c r="AQ37" s="329"/>
    </row>
    <row r="38" spans="2:43">
      <c r="B38" s="329"/>
      <c r="C38" s="332"/>
      <c r="D38" s="347" t="str">
        <f>IF(ข้อมูลนร.2!D36="","",ข้อมูลนร.2!D36)</f>
        <v/>
      </c>
      <c r="E38" s="540"/>
      <c r="F38" s="342"/>
      <c r="G38" s="342"/>
      <c r="H38" s="342"/>
      <c r="I38" s="342"/>
      <c r="J38" s="342"/>
      <c r="K38" s="342"/>
      <c r="L38" s="342"/>
      <c r="M38" s="342"/>
      <c r="N38" s="342"/>
      <c r="O38" s="342"/>
      <c r="P38" s="342"/>
      <c r="Q38" s="342"/>
      <c r="R38" s="342"/>
      <c r="S38" s="342"/>
      <c r="T38" s="342"/>
      <c r="U38" s="342"/>
      <c r="V38" s="342"/>
      <c r="W38" s="342"/>
      <c r="X38" s="342"/>
      <c r="Y38" s="342"/>
      <c r="Z38" s="342"/>
      <c r="AA38" s="342"/>
      <c r="AB38" s="342"/>
      <c r="AC38" s="342"/>
      <c r="AD38" s="342"/>
      <c r="AE38" s="342"/>
      <c r="AF38" s="342"/>
      <c r="AG38" s="342"/>
      <c r="AH38" s="342"/>
      <c r="AI38" s="342"/>
      <c r="AJ38" s="342"/>
      <c r="AK38" s="348" t="str">
        <f t="shared" si="1"/>
        <v/>
      </c>
      <c r="AL38" s="349" t="str">
        <f t="shared" si="2"/>
        <v/>
      </c>
      <c r="AM38" s="349" t="str">
        <f t="shared" si="3"/>
        <v/>
      </c>
      <c r="AN38" s="349" t="str">
        <f t="shared" si="4"/>
        <v/>
      </c>
      <c r="AO38" s="349" t="str">
        <f t="shared" si="5"/>
        <v/>
      </c>
      <c r="AP38" s="332"/>
      <c r="AQ38" s="329"/>
    </row>
    <row r="39" spans="2:43">
      <c r="B39" s="329"/>
      <c r="C39" s="332"/>
      <c r="D39" s="347" t="str">
        <f>IF(ข้อมูลนร.2!D37="","",ข้อมูลนร.2!D37)</f>
        <v/>
      </c>
      <c r="E39" s="540"/>
      <c r="F39" s="342"/>
      <c r="G39" s="342"/>
      <c r="H39" s="342"/>
      <c r="I39" s="342"/>
      <c r="J39" s="342"/>
      <c r="K39" s="342"/>
      <c r="L39" s="342"/>
      <c r="M39" s="342"/>
      <c r="N39" s="342"/>
      <c r="O39" s="342"/>
      <c r="P39" s="342"/>
      <c r="Q39" s="342"/>
      <c r="R39" s="342"/>
      <c r="S39" s="342"/>
      <c r="T39" s="342"/>
      <c r="U39" s="342"/>
      <c r="V39" s="342"/>
      <c r="W39" s="342"/>
      <c r="X39" s="342"/>
      <c r="Y39" s="342"/>
      <c r="Z39" s="342"/>
      <c r="AA39" s="342"/>
      <c r="AB39" s="342"/>
      <c r="AC39" s="342"/>
      <c r="AD39" s="342"/>
      <c r="AE39" s="342"/>
      <c r="AF39" s="342"/>
      <c r="AG39" s="342"/>
      <c r="AH39" s="342"/>
      <c r="AI39" s="342"/>
      <c r="AJ39" s="342"/>
      <c r="AK39" s="348" t="str">
        <f t="shared" si="1"/>
        <v/>
      </c>
      <c r="AL39" s="349" t="str">
        <f t="shared" si="2"/>
        <v/>
      </c>
      <c r="AM39" s="349" t="str">
        <f t="shared" si="3"/>
        <v/>
      </c>
      <c r="AN39" s="349" t="str">
        <f t="shared" si="4"/>
        <v/>
      </c>
      <c r="AO39" s="349" t="str">
        <f t="shared" si="5"/>
        <v/>
      </c>
      <c r="AP39" s="332"/>
      <c r="AQ39" s="329"/>
    </row>
    <row r="40" spans="2:43">
      <c r="B40" s="329"/>
      <c r="C40" s="332"/>
      <c r="D40" s="347" t="str">
        <f>IF(ข้อมูลนร.2!D38="","",ข้อมูลนร.2!D38)</f>
        <v/>
      </c>
      <c r="E40" s="540"/>
      <c r="F40" s="342"/>
      <c r="G40" s="342"/>
      <c r="H40" s="342"/>
      <c r="I40" s="342"/>
      <c r="J40" s="342"/>
      <c r="K40" s="342"/>
      <c r="L40" s="342"/>
      <c r="M40" s="342"/>
      <c r="N40" s="342"/>
      <c r="O40" s="342"/>
      <c r="P40" s="342"/>
      <c r="Q40" s="342"/>
      <c r="R40" s="342"/>
      <c r="S40" s="342"/>
      <c r="T40" s="342"/>
      <c r="U40" s="342"/>
      <c r="V40" s="342"/>
      <c r="W40" s="342"/>
      <c r="X40" s="342"/>
      <c r="Y40" s="342"/>
      <c r="Z40" s="342"/>
      <c r="AA40" s="342"/>
      <c r="AB40" s="342"/>
      <c r="AC40" s="342"/>
      <c r="AD40" s="342"/>
      <c r="AE40" s="342"/>
      <c r="AF40" s="342"/>
      <c r="AG40" s="342"/>
      <c r="AH40" s="342"/>
      <c r="AI40" s="342"/>
      <c r="AJ40" s="342"/>
      <c r="AK40" s="348" t="str">
        <f t="shared" si="1"/>
        <v/>
      </c>
      <c r="AL40" s="349" t="str">
        <f t="shared" si="2"/>
        <v/>
      </c>
      <c r="AM40" s="349" t="str">
        <f t="shared" si="3"/>
        <v/>
      </c>
      <c r="AN40" s="349" t="str">
        <f t="shared" si="4"/>
        <v/>
      </c>
      <c r="AO40" s="349" t="str">
        <f t="shared" si="5"/>
        <v/>
      </c>
      <c r="AP40" s="332"/>
      <c r="AQ40" s="329"/>
    </row>
    <row r="41" spans="2:43">
      <c r="B41" s="329"/>
      <c r="C41" s="332"/>
      <c r="D41" s="347" t="str">
        <f>IF(ข้อมูลนร.2!D39="","",ข้อมูลนร.2!D39)</f>
        <v/>
      </c>
      <c r="E41" s="540"/>
      <c r="F41" s="342"/>
      <c r="G41" s="342"/>
      <c r="H41" s="342"/>
      <c r="I41" s="342"/>
      <c r="J41" s="342"/>
      <c r="K41" s="342"/>
      <c r="L41" s="342"/>
      <c r="M41" s="342"/>
      <c r="N41" s="342"/>
      <c r="O41" s="342"/>
      <c r="P41" s="342"/>
      <c r="Q41" s="342"/>
      <c r="R41" s="342"/>
      <c r="S41" s="342"/>
      <c r="T41" s="342"/>
      <c r="U41" s="342"/>
      <c r="V41" s="342"/>
      <c r="W41" s="342"/>
      <c r="X41" s="342"/>
      <c r="Y41" s="342"/>
      <c r="Z41" s="342"/>
      <c r="AA41" s="342"/>
      <c r="AB41" s="342"/>
      <c r="AC41" s="342"/>
      <c r="AD41" s="342"/>
      <c r="AE41" s="342"/>
      <c r="AF41" s="342"/>
      <c r="AG41" s="342"/>
      <c r="AH41" s="342"/>
      <c r="AI41" s="342"/>
      <c r="AJ41" s="342"/>
      <c r="AK41" s="348" t="str">
        <f t="shared" si="1"/>
        <v/>
      </c>
      <c r="AL41" s="349" t="str">
        <f t="shared" si="2"/>
        <v/>
      </c>
      <c r="AM41" s="349" t="str">
        <f t="shared" si="3"/>
        <v/>
      </c>
      <c r="AN41" s="349" t="str">
        <f t="shared" si="4"/>
        <v/>
      </c>
      <c r="AO41" s="349" t="str">
        <f t="shared" si="5"/>
        <v/>
      </c>
      <c r="AP41" s="332"/>
      <c r="AQ41" s="329"/>
    </row>
    <row r="42" spans="2:43">
      <c r="B42" s="329"/>
      <c r="C42" s="332"/>
      <c r="D42" s="347" t="str">
        <f>IF(ข้อมูลนร.2!D40="","",ข้อมูลนร.2!D40)</f>
        <v/>
      </c>
      <c r="E42" s="540"/>
      <c r="F42" s="342"/>
      <c r="G42" s="342"/>
      <c r="H42" s="342"/>
      <c r="I42" s="342"/>
      <c r="J42" s="342"/>
      <c r="K42" s="342"/>
      <c r="L42" s="342"/>
      <c r="M42" s="342"/>
      <c r="N42" s="342"/>
      <c r="O42" s="342"/>
      <c r="P42" s="342"/>
      <c r="Q42" s="342"/>
      <c r="R42" s="342"/>
      <c r="S42" s="342"/>
      <c r="T42" s="342"/>
      <c r="U42" s="342"/>
      <c r="V42" s="342"/>
      <c r="W42" s="342"/>
      <c r="X42" s="342"/>
      <c r="Y42" s="342"/>
      <c r="Z42" s="342"/>
      <c r="AA42" s="342"/>
      <c r="AB42" s="342"/>
      <c r="AC42" s="342"/>
      <c r="AD42" s="342"/>
      <c r="AE42" s="342"/>
      <c r="AF42" s="342"/>
      <c r="AG42" s="342"/>
      <c r="AH42" s="342"/>
      <c r="AI42" s="342"/>
      <c r="AJ42" s="342"/>
      <c r="AK42" s="348" t="str">
        <f t="shared" si="1"/>
        <v/>
      </c>
      <c r="AL42" s="349" t="str">
        <f t="shared" si="2"/>
        <v/>
      </c>
      <c r="AM42" s="349" t="str">
        <f t="shared" si="3"/>
        <v/>
      </c>
      <c r="AN42" s="349" t="str">
        <f t="shared" si="4"/>
        <v/>
      </c>
      <c r="AO42" s="349" t="str">
        <f t="shared" si="5"/>
        <v/>
      </c>
      <c r="AP42" s="332"/>
      <c r="AQ42" s="329"/>
    </row>
    <row r="43" spans="2:43">
      <c r="B43" s="329"/>
      <c r="C43" s="332"/>
      <c r="D43" s="347" t="str">
        <f>IF(ข้อมูลนร.2!D41="","",ข้อมูลนร.2!D41)</f>
        <v/>
      </c>
      <c r="E43" s="540"/>
      <c r="F43" s="342"/>
      <c r="G43" s="342"/>
      <c r="H43" s="342"/>
      <c r="I43" s="342"/>
      <c r="J43" s="342"/>
      <c r="K43" s="342"/>
      <c r="L43" s="342"/>
      <c r="M43" s="342"/>
      <c r="N43" s="342"/>
      <c r="O43" s="342"/>
      <c r="P43" s="342"/>
      <c r="Q43" s="342"/>
      <c r="R43" s="342"/>
      <c r="S43" s="342"/>
      <c r="T43" s="342"/>
      <c r="U43" s="342"/>
      <c r="V43" s="342"/>
      <c r="W43" s="342"/>
      <c r="X43" s="342"/>
      <c r="Y43" s="342"/>
      <c r="Z43" s="342"/>
      <c r="AA43" s="342"/>
      <c r="AB43" s="342"/>
      <c r="AC43" s="342"/>
      <c r="AD43" s="342"/>
      <c r="AE43" s="342"/>
      <c r="AF43" s="342"/>
      <c r="AG43" s="342"/>
      <c r="AH43" s="342"/>
      <c r="AI43" s="342"/>
      <c r="AJ43" s="342"/>
      <c r="AK43" s="348" t="str">
        <f t="shared" si="1"/>
        <v/>
      </c>
      <c r="AL43" s="349" t="str">
        <f t="shared" si="2"/>
        <v/>
      </c>
      <c r="AM43" s="349" t="str">
        <f t="shared" si="3"/>
        <v/>
      </c>
      <c r="AN43" s="349" t="str">
        <f t="shared" si="4"/>
        <v/>
      </c>
      <c r="AO43" s="349" t="str">
        <f t="shared" si="5"/>
        <v/>
      </c>
      <c r="AP43" s="332"/>
      <c r="AQ43" s="329"/>
    </row>
    <row r="44" spans="2:43">
      <c r="B44" s="329"/>
      <c r="C44" s="332"/>
      <c r="D44" s="541" t="s">
        <v>65</v>
      </c>
      <c r="E44" s="542"/>
      <c r="F44" s="543"/>
      <c r="G44" s="544"/>
      <c r="H44" s="544"/>
      <c r="I44" s="544"/>
      <c r="J44" s="544"/>
      <c r="K44" s="544"/>
      <c r="L44" s="544"/>
      <c r="M44" s="544"/>
      <c r="N44" s="544"/>
      <c r="O44" s="544"/>
      <c r="P44" s="544"/>
      <c r="Q44" s="544"/>
      <c r="R44" s="544"/>
      <c r="S44" s="544"/>
      <c r="T44" s="544"/>
      <c r="U44" s="544"/>
      <c r="V44" s="544"/>
      <c r="W44" s="544"/>
      <c r="X44" s="544"/>
      <c r="Y44" s="544"/>
      <c r="Z44" s="544"/>
      <c r="AA44" s="544"/>
      <c r="AB44" s="544"/>
      <c r="AC44" s="544"/>
      <c r="AD44" s="544"/>
      <c r="AE44" s="544"/>
      <c r="AF44" s="544"/>
      <c r="AG44" s="544"/>
      <c r="AH44" s="544"/>
      <c r="AI44" s="544"/>
      <c r="AJ44" s="544"/>
      <c r="AK44" s="545"/>
      <c r="AL44" s="546"/>
      <c r="AM44" s="547"/>
      <c r="AN44" s="547"/>
      <c r="AO44" s="548"/>
      <c r="AP44" s="332"/>
      <c r="AQ44" s="329"/>
    </row>
    <row r="45" spans="2:43">
      <c r="B45" s="329"/>
      <c r="C45" s="332"/>
      <c r="D45" s="333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  <c r="AJ45" s="332"/>
      <c r="AK45" s="332"/>
      <c r="AL45" s="332"/>
      <c r="AM45" s="332"/>
      <c r="AN45" s="332"/>
      <c r="AO45" s="332"/>
      <c r="AP45" s="332"/>
      <c r="AQ45" s="329"/>
    </row>
    <row r="46" spans="2:43">
      <c r="B46" s="329"/>
      <c r="C46" s="329"/>
      <c r="D46" s="330"/>
      <c r="E46" s="329"/>
      <c r="F46" s="329"/>
      <c r="G46" s="329"/>
      <c r="H46" s="329"/>
      <c r="I46" s="329"/>
      <c r="J46" s="329"/>
      <c r="K46" s="329"/>
      <c r="L46" s="329"/>
      <c r="M46" s="329"/>
      <c r="N46" s="329"/>
      <c r="O46" s="329"/>
      <c r="P46" s="329"/>
      <c r="Q46" s="329"/>
      <c r="R46" s="329"/>
      <c r="S46" s="329"/>
      <c r="T46" s="329"/>
      <c r="U46" s="329"/>
      <c r="V46" s="329"/>
      <c r="W46" s="329"/>
      <c r="X46" s="329"/>
      <c r="Y46" s="329"/>
      <c r="Z46" s="329"/>
      <c r="AA46" s="329"/>
      <c r="AB46" s="329"/>
      <c r="AC46" s="329"/>
      <c r="AD46" s="329"/>
      <c r="AE46" s="329"/>
      <c r="AF46" s="329"/>
      <c r="AG46" s="329"/>
      <c r="AH46" s="329"/>
      <c r="AI46" s="329"/>
      <c r="AJ46" s="329"/>
      <c r="AK46" s="329"/>
      <c r="AL46" s="329"/>
      <c r="AM46" s="329"/>
      <c r="AN46" s="329"/>
      <c r="AO46" s="329"/>
      <c r="AP46" s="329"/>
      <c r="AQ46" s="329"/>
    </row>
  </sheetData>
  <sheetProtection algorithmName="SHA-512" hashValue="y8CIlMYy2LIj9PPwXKvaY9ImtgSH0u0iHZsm0/NDjpr19IcTXkEassSyWiWju6cf30zD3vlIdv+5bzsd3KTBeQ==" saltValue="zr/uau2uEmIsPUkB7aO9fA==" spinCount="100000" sheet="1" objects="1" scenarios="1" formatCells="0" selectLockedCells="1"/>
  <protectedRanges>
    <protectedRange sqref="F44 V9:V43 AC9:AC43 F7:AJ8" name="ช่วง1"/>
    <protectedRange sqref="R9:U9 F10:U43 W9:AB43 AD9:AJ43" name="ช่วง1_3"/>
    <protectedRange sqref="F9:Q9" name="ช่วง1_2_1"/>
  </protectedRanges>
  <mergeCells count="15">
    <mergeCell ref="E9:E43"/>
    <mergeCell ref="D44:E44"/>
    <mergeCell ref="F44:AK44"/>
    <mergeCell ref="AL44:AO44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3">
    <cfRule type="cellIs" dxfId="34" priority="1" operator="equal">
      <formula>"ข"</formula>
    </cfRule>
    <cfRule type="cellIs" dxfId="33" priority="2" operator="equal">
      <formula>"ล"</formula>
    </cfRule>
    <cfRule type="cellIs" dxfId="32" priority="3" operator="equal">
      <formula>"ป"</formula>
    </cfRule>
    <cfRule type="cellIs" dxfId="31" priority="4" operator="equal">
      <formula>"/"</formula>
    </cfRule>
  </conditionalFormatting>
  <pageMargins left="0.31496062992125984" right="0" top="0.47244094488188981" bottom="0.27559055118110237" header="0.31496062992125984" footer="0.11811023622047245"/>
  <pageSetup paperSize="9" orientation="portrait" blackAndWhite="1" horizontalDpi="4294967293" verticalDpi="0" r:id="rId1"/>
  <ignoredErrors>
    <ignoredError sqref="G6:AJ6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SS!$B$3:$B$9</xm:f>
          </x14:formula1>
          <xm:sqref>F7:AJ7</xm:sqref>
        </x14:dataValidation>
        <x14:dataValidation type="list" allowBlank="1" showInputMessage="1" showErrorMessage="1">
          <x14:formula1>
            <xm:f>SS!$A$3:$A$6</xm:f>
          </x14:formula1>
          <xm:sqref>F9:AJ43</xm:sqref>
        </x14:dataValidation>
        <x14:dataValidation type="list" allowBlank="1" showInputMessage="1" showErrorMessage="1">
          <x14:formula1>
            <xm:f>SS!$D$3</xm:f>
          </x14:formula1>
          <xm:sqref>F8:AJ8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46"/>
  <sheetViews>
    <sheetView showGridLines="0" showRowColHeaders="0" zoomScale="95" zoomScaleNormal="95" workbookViewId="0">
      <selection activeCell="AE5" sqref="AE5:AH5"/>
    </sheetView>
  </sheetViews>
  <sheetFormatPr defaultRowHeight="18.75"/>
  <cols>
    <col min="1" max="1" width="37.125" style="331" customWidth="1"/>
    <col min="2" max="2" width="4.625" style="331" customWidth="1"/>
    <col min="3" max="3" width="3.625" style="331" customWidth="1"/>
    <col min="4" max="4" width="3.125" style="350" customWidth="1"/>
    <col min="5" max="5" width="3.125" style="331" customWidth="1"/>
    <col min="6" max="36" width="2.25" style="331" customWidth="1"/>
    <col min="37" max="37" width="3.625" style="331" customWidth="1"/>
    <col min="38" max="41" width="3.25" style="331" customWidth="1"/>
    <col min="42" max="42" width="3.625" style="331" customWidth="1"/>
    <col min="43" max="43" width="4.625" style="331" customWidth="1"/>
    <col min="44" max="16384" width="9" style="331"/>
  </cols>
  <sheetData>
    <row r="1" spans="2:43">
      <c r="B1" s="329"/>
      <c r="C1" s="329"/>
      <c r="D1" s="330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  <c r="W1" s="329"/>
      <c r="X1" s="329"/>
      <c r="Y1" s="329"/>
      <c r="Z1" s="329"/>
      <c r="AA1" s="329"/>
      <c r="AB1" s="329"/>
      <c r="AC1" s="329"/>
      <c r="AD1" s="329"/>
      <c r="AE1" s="329"/>
      <c r="AF1" s="329"/>
      <c r="AG1" s="329"/>
      <c r="AH1" s="329"/>
      <c r="AI1" s="329"/>
      <c r="AJ1" s="329"/>
      <c r="AK1" s="329"/>
      <c r="AL1" s="329"/>
      <c r="AM1" s="329"/>
      <c r="AN1" s="329"/>
      <c r="AO1" s="329"/>
      <c r="AP1" s="329"/>
      <c r="AQ1" s="329"/>
    </row>
    <row r="2" spans="2:43" ht="21.95" customHeight="1">
      <c r="B2" s="329"/>
      <c r="C2" s="332"/>
      <c r="D2" s="333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  <c r="Y2" s="549"/>
      <c r="Z2" s="549"/>
      <c r="AA2" s="549"/>
      <c r="AB2" s="549"/>
      <c r="AC2" s="549"/>
      <c r="AD2" s="549"/>
      <c r="AE2" s="549"/>
      <c r="AF2" s="549"/>
      <c r="AG2" s="549"/>
      <c r="AH2" s="549"/>
      <c r="AI2" s="549"/>
      <c r="AJ2" s="549"/>
      <c r="AK2" s="549"/>
      <c r="AL2" s="332"/>
      <c r="AM2" s="332"/>
      <c r="AN2" s="332"/>
      <c r="AO2" s="332"/>
      <c r="AP2" s="332"/>
      <c r="AQ2" s="329"/>
    </row>
    <row r="3" spans="2:43" ht="21.95" customHeight="1">
      <c r="B3" s="329"/>
      <c r="C3" s="332"/>
      <c r="D3" s="550" t="s">
        <v>147</v>
      </c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0"/>
      <c r="W3" s="550"/>
      <c r="X3" s="550"/>
      <c r="Y3" s="550"/>
      <c r="Z3" s="550"/>
      <c r="AA3" s="550"/>
      <c r="AB3" s="550"/>
      <c r="AC3" s="550"/>
      <c r="AD3" s="550"/>
      <c r="AE3" s="550"/>
      <c r="AF3" s="550"/>
      <c r="AG3" s="550"/>
      <c r="AH3" s="550"/>
      <c r="AI3" s="550"/>
      <c r="AJ3" s="550"/>
      <c r="AK3" s="550"/>
      <c r="AL3" s="550"/>
      <c r="AM3" s="550"/>
      <c r="AN3" s="550"/>
      <c r="AO3" s="550"/>
      <c r="AP3" s="332"/>
      <c r="AQ3" s="329"/>
    </row>
    <row r="4" spans="2:43" ht="12.75" customHeight="1">
      <c r="B4" s="329"/>
      <c r="C4" s="332"/>
      <c r="D4" s="333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  <c r="Z4" s="334"/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2"/>
      <c r="AM4" s="332"/>
      <c r="AN4" s="332"/>
      <c r="AO4" s="332"/>
      <c r="AP4" s="332"/>
      <c r="AQ4" s="329"/>
    </row>
    <row r="5" spans="2:43">
      <c r="B5" s="329"/>
      <c r="C5" s="332"/>
      <c r="D5" s="551" t="s">
        <v>35</v>
      </c>
      <c r="E5" s="335"/>
      <c r="F5" s="553" t="s">
        <v>58</v>
      </c>
      <c r="G5" s="553"/>
      <c r="H5" s="553"/>
      <c r="I5" s="553"/>
      <c r="J5" s="554"/>
      <c r="K5" s="555">
        <v>1</v>
      </c>
      <c r="L5" s="555"/>
      <c r="M5" s="555"/>
      <c r="N5" s="556" t="s">
        <v>50</v>
      </c>
      <c r="O5" s="556"/>
      <c r="P5" s="556"/>
      <c r="Q5" s="556"/>
      <c r="R5" s="556"/>
      <c r="S5" s="555" t="s">
        <v>81</v>
      </c>
      <c r="T5" s="555"/>
      <c r="U5" s="555"/>
      <c r="V5" s="555"/>
      <c r="W5" s="555"/>
      <c r="X5" s="555"/>
      <c r="Y5" s="555"/>
      <c r="Z5" s="555"/>
      <c r="AA5" s="556" t="s">
        <v>51</v>
      </c>
      <c r="AB5" s="556"/>
      <c r="AC5" s="556"/>
      <c r="AD5" s="556"/>
      <c r="AE5" s="555">
        <v>2566</v>
      </c>
      <c r="AF5" s="555"/>
      <c r="AG5" s="555"/>
      <c r="AH5" s="555"/>
      <c r="AI5" s="336"/>
      <c r="AJ5" s="337"/>
      <c r="AK5" s="338"/>
      <c r="AL5" s="557" t="s">
        <v>59</v>
      </c>
      <c r="AM5" s="558"/>
      <c r="AN5" s="558"/>
      <c r="AO5" s="559"/>
      <c r="AP5" s="332"/>
      <c r="AQ5" s="329"/>
    </row>
    <row r="6" spans="2:43">
      <c r="B6" s="329"/>
      <c r="C6" s="332"/>
      <c r="D6" s="552"/>
      <c r="E6" s="339" t="s">
        <v>49</v>
      </c>
      <c r="F6" s="397">
        <v>1</v>
      </c>
      <c r="G6" s="397">
        <f>F6+1</f>
        <v>2</v>
      </c>
      <c r="H6" s="397">
        <f t="shared" ref="H6:AI6" si="0">G6+1</f>
        <v>3</v>
      </c>
      <c r="I6" s="397">
        <f t="shared" si="0"/>
        <v>4</v>
      </c>
      <c r="J6" s="397">
        <f t="shared" si="0"/>
        <v>5</v>
      </c>
      <c r="K6" s="397">
        <f t="shared" si="0"/>
        <v>6</v>
      </c>
      <c r="L6" s="397">
        <f t="shared" si="0"/>
        <v>7</v>
      </c>
      <c r="M6" s="397">
        <f t="shared" si="0"/>
        <v>8</v>
      </c>
      <c r="N6" s="397">
        <f t="shared" si="0"/>
        <v>9</v>
      </c>
      <c r="O6" s="397">
        <f t="shared" si="0"/>
        <v>10</v>
      </c>
      <c r="P6" s="397">
        <f t="shared" si="0"/>
        <v>11</v>
      </c>
      <c r="Q6" s="397">
        <f t="shared" si="0"/>
        <v>12</v>
      </c>
      <c r="R6" s="397">
        <f t="shared" si="0"/>
        <v>13</v>
      </c>
      <c r="S6" s="397">
        <f t="shared" si="0"/>
        <v>14</v>
      </c>
      <c r="T6" s="397">
        <f t="shared" si="0"/>
        <v>15</v>
      </c>
      <c r="U6" s="397">
        <f t="shared" si="0"/>
        <v>16</v>
      </c>
      <c r="V6" s="397">
        <f t="shared" si="0"/>
        <v>17</v>
      </c>
      <c r="W6" s="397">
        <f t="shared" si="0"/>
        <v>18</v>
      </c>
      <c r="X6" s="397">
        <f t="shared" si="0"/>
        <v>19</v>
      </c>
      <c r="Y6" s="397">
        <f t="shared" si="0"/>
        <v>20</v>
      </c>
      <c r="Z6" s="397">
        <f t="shared" si="0"/>
        <v>21</v>
      </c>
      <c r="AA6" s="397">
        <f t="shared" si="0"/>
        <v>22</v>
      </c>
      <c r="AB6" s="397">
        <f t="shared" si="0"/>
        <v>23</v>
      </c>
      <c r="AC6" s="397">
        <f t="shared" si="0"/>
        <v>24</v>
      </c>
      <c r="AD6" s="397">
        <f t="shared" si="0"/>
        <v>25</v>
      </c>
      <c r="AE6" s="397">
        <f t="shared" si="0"/>
        <v>26</v>
      </c>
      <c r="AF6" s="397">
        <f t="shared" si="0"/>
        <v>27</v>
      </c>
      <c r="AG6" s="397">
        <f t="shared" si="0"/>
        <v>28</v>
      </c>
      <c r="AH6" s="397">
        <f t="shared" si="0"/>
        <v>29</v>
      </c>
      <c r="AI6" s="397">
        <f t="shared" si="0"/>
        <v>30</v>
      </c>
      <c r="AJ6" s="397">
        <f>AI6+1</f>
        <v>31</v>
      </c>
      <c r="AK6" s="340" t="s">
        <v>16</v>
      </c>
      <c r="AL6" s="560" t="str">
        <f>IF(S5="","",S5)</f>
        <v>กันยายน</v>
      </c>
      <c r="AM6" s="561"/>
      <c r="AN6" s="561"/>
      <c r="AO6" s="562"/>
      <c r="AP6" s="332"/>
      <c r="AQ6" s="329"/>
    </row>
    <row r="7" spans="2:43">
      <c r="B7" s="329"/>
      <c r="C7" s="332"/>
      <c r="D7" s="552"/>
      <c r="E7" s="341" t="s">
        <v>60</v>
      </c>
      <c r="F7" s="342"/>
      <c r="G7" s="342"/>
      <c r="H7" s="342"/>
      <c r="I7" s="342"/>
      <c r="J7" s="342"/>
      <c r="K7" s="342"/>
      <c r="L7" s="342"/>
      <c r="M7" s="342"/>
      <c r="N7" s="342"/>
      <c r="O7" s="342"/>
      <c r="P7" s="342"/>
      <c r="Q7" s="342"/>
      <c r="R7" s="342"/>
      <c r="S7" s="342"/>
      <c r="T7" s="342"/>
      <c r="U7" s="342"/>
      <c r="V7" s="342"/>
      <c r="W7" s="342"/>
      <c r="X7" s="342"/>
      <c r="Y7" s="342"/>
      <c r="Z7" s="342"/>
      <c r="AA7" s="342"/>
      <c r="AB7" s="342"/>
      <c r="AC7" s="342"/>
      <c r="AD7" s="342"/>
      <c r="AE7" s="342"/>
      <c r="AF7" s="342"/>
      <c r="AG7" s="342"/>
      <c r="AH7" s="342"/>
      <c r="AI7" s="342"/>
      <c r="AJ7" s="342"/>
      <c r="AK7" s="343" t="s">
        <v>221</v>
      </c>
      <c r="AL7" s="563"/>
      <c r="AM7" s="564"/>
      <c r="AN7" s="564"/>
      <c r="AO7" s="565"/>
      <c r="AP7" s="332"/>
      <c r="AQ7" s="329"/>
    </row>
    <row r="8" spans="2:43" ht="15.75" customHeight="1">
      <c r="B8" s="329"/>
      <c r="C8" s="332"/>
      <c r="D8" s="344"/>
      <c r="E8" s="345"/>
      <c r="F8" s="342"/>
      <c r="G8" s="342"/>
      <c r="H8" s="342"/>
      <c r="I8" s="342"/>
      <c r="J8" s="342"/>
      <c r="K8" s="342"/>
      <c r="L8" s="342"/>
      <c r="M8" s="342"/>
      <c r="N8" s="342"/>
      <c r="O8" s="342"/>
      <c r="P8" s="342"/>
      <c r="Q8" s="342"/>
      <c r="R8" s="342"/>
      <c r="S8" s="342"/>
      <c r="T8" s="342"/>
      <c r="U8" s="342"/>
      <c r="V8" s="342"/>
      <c r="W8" s="342"/>
      <c r="X8" s="342"/>
      <c r="Y8" s="342"/>
      <c r="Z8" s="342"/>
      <c r="AA8" s="342"/>
      <c r="AB8" s="342"/>
      <c r="AC8" s="342"/>
      <c r="AD8" s="342"/>
      <c r="AE8" s="342"/>
      <c r="AF8" s="342"/>
      <c r="AG8" s="342"/>
      <c r="AH8" s="342"/>
      <c r="AI8" s="342"/>
      <c r="AJ8" s="342"/>
      <c r="AK8" s="338">
        <f>COUNTA(F8:AJ8)</f>
        <v>0</v>
      </c>
      <c r="AL8" s="346" t="s">
        <v>61</v>
      </c>
      <c r="AM8" s="346" t="s">
        <v>62</v>
      </c>
      <c r="AN8" s="346" t="s">
        <v>63</v>
      </c>
      <c r="AO8" s="346" t="s">
        <v>64</v>
      </c>
      <c r="AP8" s="332"/>
      <c r="AQ8" s="329"/>
    </row>
    <row r="9" spans="2:43">
      <c r="B9" s="329"/>
      <c r="C9" s="332"/>
      <c r="D9" s="347" t="str">
        <f>IF(ข้อมูลนร.2!D7="","",ข้อมูลนร.2!D7)</f>
        <v>1</v>
      </c>
      <c r="E9" s="539"/>
      <c r="F9" s="342"/>
      <c r="G9" s="342"/>
      <c r="H9" s="342"/>
      <c r="I9" s="342"/>
      <c r="J9" s="342"/>
      <c r="K9" s="342"/>
      <c r="L9" s="342"/>
      <c r="M9" s="342"/>
      <c r="N9" s="342"/>
      <c r="O9" s="342"/>
      <c r="P9" s="342"/>
      <c r="Q9" s="342"/>
      <c r="R9" s="342"/>
      <c r="S9" s="342"/>
      <c r="T9" s="342"/>
      <c r="U9" s="342"/>
      <c r="V9" s="342"/>
      <c r="W9" s="342"/>
      <c r="X9" s="342"/>
      <c r="Y9" s="342"/>
      <c r="Z9" s="342"/>
      <c r="AA9" s="342"/>
      <c r="AB9" s="342"/>
      <c r="AC9" s="342"/>
      <c r="AD9" s="342"/>
      <c r="AE9" s="342"/>
      <c r="AF9" s="342"/>
      <c r="AG9" s="342"/>
      <c r="AH9" s="342"/>
      <c r="AI9" s="342"/>
      <c r="AJ9" s="342"/>
      <c r="AK9" s="348">
        <f>IF(D9="","",COUNTIF(F9:AJ9,"/"))</f>
        <v>0</v>
      </c>
      <c r="AL9" s="349">
        <f>IF(D9="","",COUNTIF(F9:AJ9,"/"))</f>
        <v>0</v>
      </c>
      <c r="AM9" s="349">
        <f>IF(D9="","",COUNTIF(F9:AJ9,"ป"))</f>
        <v>0</v>
      </c>
      <c r="AN9" s="349">
        <f>IF(D9="","",COUNTIF(F9:AJ9,"ล"))</f>
        <v>0</v>
      </c>
      <c r="AO9" s="349">
        <f>IF(D9="","",COUNTIF(F9:AJ9,"ข"))</f>
        <v>0</v>
      </c>
      <c r="AP9" s="332"/>
      <c r="AQ9" s="329"/>
    </row>
    <row r="10" spans="2:43">
      <c r="B10" s="329"/>
      <c r="C10" s="332"/>
      <c r="D10" s="347" t="str">
        <f>IF(ข้อมูลนร.2!D8="","",ข้อมูลนร.2!D8)</f>
        <v>2</v>
      </c>
      <c r="E10" s="540"/>
      <c r="F10" s="342"/>
      <c r="G10" s="342"/>
      <c r="H10" s="342"/>
      <c r="I10" s="342"/>
      <c r="J10" s="342"/>
      <c r="K10" s="342"/>
      <c r="L10" s="342"/>
      <c r="M10" s="342"/>
      <c r="N10" s="342"/>
      <c r="O10" s="342"/>
      <c r="P10" s="342"/>
      <c r="Q10" s="342"/>
      <c r="R10" s="342"/>
      <c r="S10" s="342"/>
      <c r="T10" s="342"/>
      <c r="U10" s="342"/>
      <c r="V10" s="342"/>
      <c r="W10" s="342"/>
      <c r="X10" s="342"/>
      <c r="Y10" s="342"/>
      <c r="Z10" s="342"/>
      <c r="AA10" s="342"/>
      <c r="AB10" s="342"/>
      <c r="AC10" s="342"/>
      <c r="AD10" s="342"/>
      <c r="AE10" s="342"/>
      <c r="AF10" s="342"/>
      <c r="AG10" s="342"/>
      <c r="AH10" s="342"/>
      <c r="AI10" s="342"/>
      <c r="AJ10" s="342"/>
      <c r="AK10" s="348">
        <f t="shared" ref="AK10:AK43" si="1">IF(D10="","",COUNTIF(F10:AJ10,"/"))</f>
        <v>0</v>
      </c>
      <c r="AL10" s="349">
        <f t="shared" ref="AL10:AL43" si="2">IF(D10="","",COUNTIF(F10:AJ10,"/"))</f>
        <v>0</v>
      </c>
      <c r="AM10" s="349">
        <f t="shared" ref="AM10:AM43" si="3">IF(D10="","",COUNTIF(F10:AJ10,"ป"))</f>
        <v>0</v>
      </c>
      <c r="AN10" s="349">
        <f t="shared" ref="AN10:AN43" si="4">IF(D10="","",COUNTIF(F10:AJ10,"ล"))</f>
        <v>0</v>
      </c>
      <c r="AO10" s="349">
        <f t="shared" ref="AO10:AO43" si="5">IF(D10="","",COUNTIF(F10:AJ10,"ข"))</f>
        <v>0</v>
      </c>
      <c r="AP10" s="332"/>
      <c r="AQ10" s="329"/>
    </row>
    <row r="11" spans="2:43">
      <c r="B11" s="329"/>
      <c r="C11" s="332"/>
      <c r="D11" s="347" t="str">
        <f>IF(ข้อมูลนร.2!D9="","",ข้อมูลนร.2!D9)</f>
        <v>3</v>
      </c>
      <c r="E11" s="540"/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8">
        <f t="shared" si="1"/>
        <v>0</v>
      </c>
      <c r="AL11" s="349">
        <f t="shared" si="2"/>
        <v>0</v>
      </c>
      <c r="AM11" s="349">
        <f t="shared" si="3"/>
        <v>0</v>
      </c>
      <c r="AN11" s="349">
        <f t="shared" si="4"/>
        <v>0</v>
      </c>
      <c r="AO11" s="349">
        <f t="shared" si="5"/>
        <v>0</v>
      </c>
      <c r="AP11" s="332"/>
      <c r="AQ11" s="329"/>
    </row>
    <row r="12" spans="2:43">
      <c r="B12" s="329"/>
      <c r="C12" s="332"/>
      <c r="D12" s="347" t="str">
        <f>IF(ข้อมูลนร.2!D10="","",ข้อมูลนร.2!D10)</f>
        <v>4</v>
      </c>
      <c r="E12" s="540"/>
      <c r="F12" s="342"/>
      <c r="G12" s="342"/>
      <c r="H12" s="342"/>
      <c r="I12" s="342"/>
      <c r="J12" s="342"/>
      <c r="K12" s="342"/>
      <c r="L12" s="342"/>
      <c r="M12" s="342"/>
      <c r="N12" s="342"/>
      <c r="O12" s="342"/>
      <c r="P12" s="342"/>
      <c r="Q12" s="342"/>
      <c r="R12" s="342"/>
      <c r="S12" s="342"/>
      <c r="T12" s="342"/>
      <c r="U12" s="342"/>
      <c r="V12" s="342"/>
      <c r="W12" s="342"/>
      <c r="X12" s="342"/>
      <c r="Y12" s="342"/>
      <c r="Z12" s="342"/>
      <c r="AA12" s="342"/>
      <c r="AB12" s="342"/>
      <c r="AC12" s="342"/>
      <c r="AD12" s="342"/>
      <c r="AE12" s="342"/>
      <c r="AF12" s="342"/>
      <c r="AG12" s="342"/>
      <c r="AH12" s="342"/>
      <c r="AI12" s="342"/>
      <c r="AJ12" s="342"/>
      <c r="AK12" s="348">
        <f t="shared" si="1"/>
        <v>0</v>
      </c>
      <c r="AL12" s="349">
        <f t="shared" si="2"/>
        <v>0</v>
      </c>
      <c r="AM12" s="349">
        <f t="shared" si="3"/>
        <v>0</v>
      </c>
      <c r="AN12" s="349">
        <f t="shared" si="4"/>
        <v>0</v>
      </c>
      <c r="AO12" s="349">
        <f t="shared" si="5"/>
        <v>0</v>
      </c>
      <c r="AP12" s="332"/>
      <c r="AQ12" s="329"/>
    </row>
    <row r="13" spans="2:43">
      <c r="B13" s="329"/>
      <c r="C13" s="332"/>
      <c r="D13" s="347" t="str">
        <f>IF(ข้อมูลนร.2!D11="","",ข้อมูลนร.2!D11)</f>
        <v/>
      </c>
      <c r="E13" s="540"/>
      <c r="F13" s="342"/>
      <c r="G13" s="342"/>
      <c r="H13" s="342"/>
      <c r="I13" s="342"/>
      <c r="J13" s="342"/>
      <c r="K13" s="342"/>
      <c r="L13" s="342"/>
      <c r="M13" s="342"/>
      <c r="N13" s="342"/>
      <c r="O13" s="342"/>
      <c r="P13" s="342"/>
      <c r="Q13" s="342"/>
      <c r="R13" s="342"/>
      <c r="S13" s="342"/>
      <c r="T13" s="342"/>
      <c r="U13" s="342"/>
      <c r="V13" s="342"/>
      <c r="W13" s="342"/>
      <c r="X13" s="342"/>
      <c r="Y13" s="342"/>
      <c r="Z13" s="342"/>
      <c r="AA13" s="342"/>
      <c r="AB13" s="342"/>
      <c r="AC13" s="342"/>
      <c r="AD13" s="342"/>
      <c r="AE13" s="342"/>
      <c r="AF13" s="342"/>
      <c r="AG13" s="342"/>
      <c r="AH13" s="342"/>
      <c r="AI13" s="342"/>
      <c r="AJ13" s="342"/>
      <c r="AK13" s="348" t="str">
        <f t="shared" si="1"/>
        <v/>
      </c>
      <c r="AL13" s="349" t="str">
        <f t="shared" si="2"/>
        <v/>
      </c>
      <c r="AM13" s="349" t="str">
        <f t="shared" si="3"/>
        <v/>
      </c>
      <c r="AN13" s="349" t="str">
        <f t="shared" si="4"/>
        <v/>
      </c>
      <c r="AO13" s="349" t="str">
        <f t="shared" si="5"/>
        <v/>
      </c>
      <c r="AP13" s="332"/>
      <c r="AQ13" s="329"/>
    </row>
    <row r="14" spans="2:43">
      <c r="B14" s="329"/>
      <c r="C14" s="332"/>
      <c r="D14" s="347" t="str">
        <f>IF(ข้อมูลนร.2!D12="","",ข้อมูลนร.2!D12)</f>
        <v/>
      </c>
      <c r="E14" s="540"/>
      <c r="F14" s="342"/>
      <c r="G14" s="342"/>
      <c r="H14" s="342"/>
      <c r="I14" s="342"/>
      <c r="J14" s="342"/>
      <c r="K14" s="342"/>
      <c r="L14" s="342"/>
      <c r="M14" s="342"/>
      <c r="N14" s="342"/>
      <c r="O14" s="342"/>
      <c r="P14" s="342"/>
      <c r="Q14" s="342"/>
      <c r="R14" s="342"/>
      <c r="S14" s="342"/>
      <c r="T14" s="342"/>
      <c r="U14" s="342"/>
      <c r="V14" s="342"/>
      <c r="W14" s="342"/>
      <c r="X14" s="342"/>
      <c r="Y14" s="342"/>
      <c r="Z14" s="342"/>
      <c r="AA14" s="342"/>
      <c r="AB14" s="342"/>
      <c r="AC14" s="342"/>
      <c r="AD14" s="342"/>
      <c r="AE14" s="342"/>
      <c r="AF14" s="342"/>
      <c r="AG14" s="342"/>
      <c r="AH14" s="342"/>
      <c r="AI14" s="342"/>
      <c r="AJ14" s="342"/>
      <c r="AK14" s="348" t="str">
        <f t="shared" si="1"/>
        <v/>
      </c>
      <c r="AL14" s="349" t="str">
        <f t="shared" si="2"/>
        <v/>
      </c>
      <c r="AM14" s="349" t="str">
        <f t="shared" si="3"/>
        <v/>
      </c>
      <c r="AN14" s="349" t="str">
        <f t="shared" si="4"/>
        <v/>
      </c>
      <c r="AO14" s="349" t="str">
        <f t="shared" si="5"/>
        <v/>
      </c>
      <c r="AP14" s="332"/>
      <c r="AQ14" s="329"/>
    </row>
    <row r="15" spans="2:43">
      <c r="B15" s="329"/>
      <c r="C15" s="332"/>
      <c r="D15" s="347" t="str">
        <f>IF(ข้อมูลนร.2!D13="","",ข้อมูลนร.2!D13)</f>
        <v/>
      </c>
      <c r="E15" s="540"/>
      <c r="F15" s="342"/>
      <c r="G15" s="342"/>
      <c r="H15" s="342"/>
      <c r="I15" s="342"/>
      <c r="J15" s="342"/>
      <c r="K15" s="342"/>
      <c r="L15" s="342"/>
      <c r="M15" s="342"/>
      <c r="N15" s="342"/>
      <c r="O15" s="342"/>
      <c r="P15" s="342"/>
      <c r="Q15" s="342"/>
      <c r="R15" s="342"/>
      <c r="S15" s="342"/>
      <c r="T15" s="342"/>
      <c r="U15" s="342"/>
      <c r="V15" s="342"/>
      <c r="W15" s="342"/>
      <c r="X15" s="342"/>
      <c r="Y15" s="342"/>
      <c r="Z15" s="342"/>
      <c r="AA15" s="342"/>
      <c r="AB15" s="342"/>
      <c r="AC15" s="342"/>
      <c r="AD15" s="342"/>
      <c r="AE15" s="342"/>
      <c r="AF15" s="342"/>
      <c r="AG15" s="342"/>
      <c r="AH15" s="342"/>
      <c r="AI15" s="342"/>
      <c r="AJ15" s="342"/>
      <c r="AK15" s="348" t="str">
        <f t="shared" si="1"/>
        <v/>
      </c>
      <c r="AL15" s="349" t="str">
        <f t="shared" si="2"/>
        <v/>
      </c>
      <c r="AM15" s="349" t="str">
        <f t="shared" si="3"/>
        <v/>
      </c>
      <c r="AN15" s="349" t="str">
        <f t="shared" si="4"/>
        <v/>
      </c>
      <c r="AO15" s="349" t="str">
        <f t="shared" si="5"/>
        <v/>
      </c>
      <c r="AP15" s="332"/>
      <c r="AQ15" s="329"/>
    </row>
    <row r="16" spans="2:43">
      <c r="B16" s="329"/>
      <c r="C16" s="332"/>
      <c r="D16" s="347" t="str">
        <f>IF(ข้อมูลนร.2!D14="","",ข้อมูลนร.2!D14)</f>
        <v/>
      </c>
      <c r="E16" s="540"/>
      <c r="F16" s="342"/>
      <c r="G16" s="342"/>
      <c r="H16" s="342"/>
      <c r="I16" s="342"/>
      <c r="J16" s="342"/>
      <c r="K16" s="342"/>
      <c r="L16" s="342"/>
      <c r="M16" s="342"/>
      <c r="N16" s="342"/>
      <c r="O16" s="342"/>
      <c r="P16" s="342"/>
      <c r="Q16" s="342"/>
      <c r="R16" s="342"/>
      <c r="S16" s="342"/>
      <c r="T16" s="342"/>
      <c r="U16" s="342"/>
      <c r="V16" s="342"/>
      <c r="W16" s="342"/>
      <c r="X16" s="342"/>
      <c r="Y16" s="342"/>
      <c r="Z16" s="342"/>
      <c r="AA16" s="342"/>
      <c r="AB16" s="342"/>
      <c r="AC16" s="342"/>
      <c r="AD16" s="342"/>
      <c r="AE16" s="342"/>
      <c r="AF16" s="342"/>
      <c r="AG16" s="342"/>
      <c r="AH16" s="342"/>
      <c r="AI16" s="342"/>
      <c r="AJ16" s="342"/>
      <c r="AK16" s="348" t="str">
        <f t="shared" si="1"/>
        <v/>
      </c>
      <c r="AL16" s="349" t="str">
        <f t="shared" si="2"/>
        <v/>
      </c>
      <c r="AM16" s="349" t="str">
        <f t="shared" si="3"/>
        <v/>
      </c>
      <c r="AN16" s="349" t="str">
        <f t="shared" si="4"/>
        <v/>
      </c>
      <c r="AO16" s="349" t="str">
        <f t="shared" si="5"/>
        <v/>
      </c>
      <c r="AP16" s="332"/>
      <c r="AQ16" s="329"/>
    </row>
    <row r="17" spans="2:43">
      <c r="B17" s="329"/>
      <c r="C17" s="332"/>
      <c r="D17" s="347" t="str">
        <f>IF(ข้อมูลนร.2!D15="","",ข้อมูลนร.2!D15)</f>
        <v/>
      </c>
      <c r="E17" s="540"/>
      <c r="F17" s="342"/>
      <c r="G17" s="342"/>
      <c r="H17" s="342"/>
      <c r="I17" s="342"/>
      <c r="J17" s="342"/>
      <c r="K17" s="342"/>
      <c r="L17" s="342"/>
      <c r="M17" s="342"/>
      <c r="N17" s="342"/>
      <c r="O17" s="342"/>
      <c r="P17" s="342"/>
      <c r="Q17" s="342"/>
      <c r="R17" s="342"/>
      <c r="S17" s="342"/>
      <c r="T17" s="342"/>
      <c r="U17" s="342"/>
      <c r="V17" s="342"/>
      <c r="W17" s="342"/>
      <c r="X17" s="342"/>
      <c r="Y17" s="342"/>
      <c r="Z17" s="342"/>
      <c r="AA17" s="342"/>
      <c r="AB17" s="342"/>
      <c r="AC17" s="342"/>
      <c r="AD17" s="342"/>
      <c r="AE17" s="342"/>
      <c r="AF17" s="342"/>
      <c r="AG17" s="342"/>
      <c r="AH17" s="342"/>
      <c r="AI17" s="342"/>
      <c r="AJ17" s="342"/>
      <c r="AK17" s="348" t="str">
        <f t="shared" si="1"/>
        <v/>
      </c>
      <c r="AL17" s="349" t="str">
        <f t="shared" si="2"/>
        <v/>
      </c>
      <c r="AM17" s="349" t="str">
        <f t="shared" si="3"/>
        <v/>
      </c>
      <c r="AN17" s="349" t="str">
        <f t="shared" si="4"/>
        <v/>
      </c>
      <c r="AO17" s="349" t="str">
        <f t="shared" si="5"/>
        <v/>
      </c>
      <c r="AP17" s="332"/>
      <c r="AQ17" s="329"/>
    </row>
    <row r="18" spans="2:43">
      <c r="B18" s="329"/>
      <c r="C18" s="332"/>
      <c r="D18" s="347" t="str">
        <f>IF(ข้อมูลนร.2!D16="","",ข้อมูลนร.2!D16)</f>
        <v/>
      </c>
      <c r="E18" s="540"/>
      <c r="F18" s="342"/>
      <c r="G18" s="342"/>
      <c r="H18" s="342"/>
      <c r="I18" s="342"/>
      <c r="J18" s="342"/>
      <c r="K18" s="342"/>
      <c r="L18" s="342"/>
      <c r="M18" s="342"/>
      <c r="N18" s="342"/>
      <c r="O18" s="342"/>
      <c r="P18" s="342"/>
      <c r="Q18" s="342"/>
      <c r="R18" s="342"/>
      <c r="S18" s="342"/>
      <c r="T18" s="342"/>
      <c r="U18" s="342"/>
      <c r="V18" s="342"/>
      <c r="W18" s="342"/>
      <c r="X18" s="342"/>
      <c r="Y18" s="342"/>
      <c r="Z18" s="342"/>
      <c r="AA18" s="342"/>
      <c r="AB18" s="342"/>
      <c r="AC18" s="342"/>
      <c r="AD18" s="342"/>
      <c r="AE18" s="342"/>
      <c r="AF18" s="342"/>
      <c r="AG18" s="342"/>
      <c r="AH18" s="342"/>
      <c r="AI18" s="342"/>
      <c r="AJ18" s="342"/>
      <c r="AK18" s="348" t="str">
        <f t="shared" si="1"/>
        <v/>
      </c>
      <c r="AL18" s="349" t="str">
        <f t="shared" si="2"/>
        <v/>
      </c>
      <c r="AM18" s="349" t="str">
        <f t="shared" si="3"/>
        <v/>
      </c>
      <c r="AN18" s="349" t="str">
        <f t="shared" si="4"/>
        <v/>
      </c>
      <c r="AO18" s="349" t="str">
        <f t="shared" si="5"/>
        <v/>
      </c>
      <c r="AP18" s="332"/>
      <c r="AQ18" s="329"/>
    </row>
    <row r="19" spans="2:43">
      <c r="B19" s="329"/>
      <c r="C19" s="332"/>
      <c r="D19" s="347" t="str">
        <f>IF(ข้อมูลนร.2!D17="","",ข้อมูลนร.2!D17)</f>
        <v/>
      </c>
      <c r="E19" s="540"/>
      <c r="F19" s="342"/>
      <c r="G19" s="342"/>
      <c r="H19" s="342"/>
      <c r="I19" s="342"/>
      <c r="J19" s="342"/>
      <c r="K19" s="342"/>
      <c r="L19" s="342"/>
      <c r="M19" s="342"/>
      <c r="N19" s="342"/>
      <c r="O19" s="342"/>
      <c r="P19" s="342"/>
      <c r="Q19" s="342"/>
      <c r="R19" s="342"/>
      <c r="S19" s="342"/>
      <c r="T19" s="342"/>
      <c r="U19" s="342"/>
      <c r="V19" s="342"/>
      <c r="W19" s="342"/>
      <c r="X19" s="342"/>
      <c r="Y19" s="342"/>
      <c r="Z19" s="342"/>
      <c r="AA19" s="342"/>
      <c r="AB19" s="342"/>
      <c r="AC19" s="342"/>
      <c r="AD19" s="342"/>
      <c r="AE19" s="342"/>
      <c r="AF19" s="342"/>
      <c r="AG19" s="342"/>
      <c r="AH19" s="342"/>
      <c r="AI19" s="342"/>
      <c r="AJ19" s="342"/>
      <c r="AK19" s="348" t="str">
        <f t="shared" si="1"/>
        <v/>
      </c>
      <c r="AL19" s="349" t="str">
        <f t="shared" si="2"/>
        <v/>
      </c>
      <c r="AM19" s="349" t="str">
        <f t="shared" si="3"/>
        <v/>
      </c>
      <c r="AN19" s="349" t="str">
        <f t="shared" si="4"/>
        <v/>
      </c>
      <c r="AO19" s="349" t="str">
        <f t="shared" si="5"/>
        <v/>
      </c>
      <c r="AP19" s="332"/>
      <c r="AQ19" s="329"/>
    </row>
    <row r="20" spans="2:43">
      <c r="B20" s="329"/>
      <c r="C20" s="332"/>
      <c r="D20" s="347" t="str">
        <f>IF(ข้อมูลนร.2!D18="","",ข้อมูลนร.2!D18)</f>
        <v/>
      </c>
      <c r="E20" s="540"/>
      <c r="F20" s="342"/>
      <c r="G20" s="342"/>
      <c r="H20" s="342"/>
      <c r="I20" s="342"/>
      <c r="J20" s="342"/>
      <c r="K20" s="342"/>
      <c r="L20" s="342"/>
      <c r="M20" s="342"/>
      <c r="N20" s="342"/>
      <c r="O20" s="342"/>
      <c r="P20" s="342"/>
      <c r="Q20" s="342"/>
      <c r="R20" s="342"/>
      <c r="S20" s="342"/>
      <c r="T20" s="342"/>
      <c r="U20" s="342"/>
      <c r="V20" s="342"/>
      <c r="W20" s="342"/>
      <c r="X20" s="342"/>
      <c r="Y20" s="342"/>
      <c r="Z20" s="342"/>
      <c r="AA20" s="342"/>
      <c r="AB20" s="342"/>
      <c r="AC20" s="342"/>
      <c r="AD20" s="342"/>
      <c r="AE20" s="342"/>
      <c r="AF20" s="342"/>
      <c r="AG20" s="342"/>
      <c r="AH20" s="342"/>
      <c r="AI20" s="342"/>
      <c r="AJ20" s="342"/>
      <c r="AK20" s="348" t="str">
        <f t="shared" si="1"/>
        <v/>
      </c>
      <c r="AL20" s="349" t="str">
        <f t="shared" si="2"/>
        <v/>
      </c>
      <c r="AM20" s="349" t="str">
        <f t="shared" si="3"/>
        <v/>
      </c>
      <c r="AN20" s="349" t="str">
        <f t="shared" si="4"/>
        <v/>
      </c>
      <c r="AO20" s="349" t="str">
        <f t="shared" si="5"/>
        <v/>
      </c>
      <c r="AP20" s="332"/>
      <c r="AQ20" s="329"/>
    </row>
    <row r="21" spans="2:43">
      <c r="B21" s="329"/>
      <c r="C21" s="332"/>
      <c r="D21" s="347" t="str">
        <f>IF(ข้อมูลนร.2!D19="","",ข้อมูลนร.2!D19)</f>
        <v/>
      </c>
      <c r="E21" s="540"/>
      <c r="F21" s="342"/>
      <c r="G21" s="342"/>
      <c r="H21" s="342"/>
      <c r="I21" s="342"/>
      <c r="J21" s="342"/>
      <c r="K21" s="342"/>
      <c r="L21" s="342"/>
      <c r="M21" s="342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8" t="str">
        <f t="shared" si="1"/>
        <v/>
      </c>
      <c r="AL21" s="349" t="str">
        <f t="shared" si="2"/>
        <v/>
      </c>
      <c r="AM21" s="349" t="str">
        <f t="shared" si="3"/>
        <v/>
      </c>
      <c r="AN21" s="349" t="str">
        <f t="shared" si="4"/>
        <v/>
      </c>
      <c r="AO21" s="349" t="str">
        <f t="shared" si="5"/>
        <v/>
      </c>
      <c r="AP21" s="332"/>
      <c r="AQ21" s="329"/>
    </row>
    <row r="22" spans="2:43">
      <c r="B22" s="329"/>
      <c r="C22" s="332"/>
      <c r="D22" s="347" t="str">
        <f>IF(ข้อมูลนร.2!D20="","",ข้อมูลนร.2!D20)</f>
        <v/>
      </c>
      <c r="E22" s="540"/>
      <c r="F22" s="342"/>
      <c r="G22" s="342"/>
      <c r="H22" s="342"/>
      <c r="I22" s="342"/>
      <c r="J22" s="342"/>
      <c r="K22" s="342"/>
      <c r="L22" s="342"/>
      <c r="M22" s="342"/>
      <c r="N22" s="342"/>
      <c r="O22" s="342"/>
      <c r="P22" s="342"/>
      <c r="Q22" s="342"/>
      <c r="R22" s="342"/>
      <c r="S22" s="342"/>
      <c r="T22" s="342"/>
      <c r="U22" s="342"/>
      <c r="V22" s="342"/>
      <c r="W22" s="342"/>
      <c r="X22" s="342"/>
      <c r="Y22" s="342"/>
      <c r="Z22" s="342"/>
      <c r="AA22" s="342"/>
      <c r="AB22" s="342"/>
      <c r="AC22" s="342"/>
      <c r="AD22" s="342"/>
      <c r="AE22" s="342"/>
      <c r="AF22" s="342"/>
      <c r="AG22" s="342"/>
      <c r="AH22" s="342"/>
      <c r="AI22" s="342"/>
      <c r="AJ22" s="342"/>
      <c r="AK22" s="348" t="str">
        <f t="shared" si="1"/>
        <v/>
      </c>
      <c r="AL22" s="349" t="str">
        <f t="shared" si="2"/>
        <v/>
      </c>
      <c r="AM22" s="349" t="str">
        <f t="shared" si="3"/>
        <v/>
      </c>
      <c r="AN22" s="349" t="str">
        <f t="shared" si="4"/>
        <v/>
      </c>
      <c r="AO22" s="349" t="str">
        <f t="shared" si="5"/>
        <v/>
      </c>
      <c r="AP22" s="332"/>
      <c r="AQ22" s="329"/>
    </row>
    <row r="23" spans="2:43">
      <c r="B23" s="329"/>
      <c r="C23" s="332"/>
      <c r="D23" s="347" t="str">
        <f>IF(ข้อมูลนร.2!D21="","",ข้อมูลนร.2!D21)</f>
        <v/>
      </c>
      <c r="E23" s="540"/>
      <c r="F23" s="342"/>
      <c r="G23" s="342"/>
      <c r="H23" s="342"/>
      <c r="I23" s="342"/>
      <c r="J23" s="342"/>
      <c r="K23" s="342"/>
      <c r="L23" s="342"/>
      <c r="M23" s="342"/>
      <c r="N23" s="342"/>
      <c r="O23" s="342"/>
      <c r="P23" s="342"/>
      <c r="Q23" s="342"/>
      <c r="R23" s="342"/>
      <c r="S23" s="342"/>
      <c r="T23" s="342"/>
      <c r="U23" s="342"/>
      <c r="V23" s="342"/>
      <c r="W23" s="342"/>
      <c r="X23" s="342"/>
      <c r="Y23" s="342"/>
      <c r="Z23" s="342"/>
      <c r="AA23" s="342"/>
      <c r="AB23" s="342"/>
      <c r="AC23" s="342"/>
      <c r="AD23" s="342"/>
      <c r="AE23" s="342"/>
      <c r="AF23" s="342"/>
      <c r="AG23" s="342"/>
      <c r="AH23" s="342"/>
      <c r="AI23" s="342"/>
      <c r="AJ23" s="342"/>
      <c r="AK23" s="348" t="str">
        <f t="shared" si="1"/>
        <v/>
      </c>
      <c r="AL23" s="349" t="str">
        <f t="shared" si="2"/>
        <v/>
      </c>
      <c r="AM23" s="349" t="str">
        <f t="shared" si="3"/>
        <v/>
      </c>
      <c r="AN23" s="349" t="str">
        <f t="shared" si="4"/>
        <v/>
      </c>
      <c r="AO23" s="349" t="str">
        <f t="shared" si="5"/>
        <v/>
      </c>
      <c r="AP23" s="332"/>
      <c r="AQ23" s="329"/>
    </row>
    <row r="24" spans="2:43">
      <c r="B24" s="329"/>
      <c r="C24" s="332"/>
      <c r="D24" s="347" t="str">
        <f>IF(ข้อมูลนร.2!D22="","",ข้อมูลนร.2!D22)</f>
        <v/>
      </c>
      <c r="E24" s="540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2"/>
      <c r="V24" s="342"/>
      <c r="W24" s="342"/>
      <c r="X24" s="342"/>
      <c r="Y24" s="342"/>
      <c r="Z24" s="342"/>
      <c r="AA24" s="342"/>
      <c r="AB24" s="342"/>
      <c r="AC24" s="342"/>
      <c r="AD24" s="342"/>
      <c r="AE24" s="342"/>
      <c r="AF24" s="342"/>
      <c r="AG24" s="342"/>
      <c r="AH24" s="342"/>
      <c r="AI24" s="342"/>
      <c r="AJ24" s="342"/>
      <c r="AK24" s="348" t="str">
        <f t="shared" si="1"/>
        <v/>
      </c>
      <c r="AL24" s="349" t="str">
        <f t="shared" si="2"/>
        <v/>
      </c>
      <c r="AM24" s="349" t="str">
        <f t="shared" si="3"/>
        <v/>
      </c>
      <c r="AN24" s="349" t="str">
        <f t="shared" si="4"/>
        <v/>
      </c>
      <c r="AO24" s="349" t="str">
        <f t="shared" si="5"/>
        <v/>
      </c>
      <c r="AP24" s="332"/>
      <c r="AQ24" s="329"/>
    </row>
    <row r="25" spans="2:43">
      <c r="B25" s="329"/>
      <c r="C25" s="332"/>
      <c r="D25" s="347" t="str">
        <f>IF(ข้อมูลนร.2!D23="","",ข้อมูลนร.2!D23)</f>
        <v/>
      </c>
      <c r="E25" s="540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2"/>
      <c r="W25" s="342"/>
      <c r="X25" s="342"/>
      <c r="Y25" s="342"/>
      <c r="Z25" s="342"/>
      <c r="AA25" s="342"/>
      <c r="AB25" s="342"/>
      <c r="AC25" s="342"/>
      <c r="AD25" s="342"/>
      <c r="AE25" s="342"/>
      <c r="AF25" s="342"/>
      <c r="AG25" s="342"/>
      <c r="AH25" s="342"/>
      <c r="AI25" s="342"/>
      <c r="AJ25" s="342"/>
      <c r="AK25" s="348" t="str">
        <f t="shared" si="1"/>
        <v/>
      </c>
      <c r="AL25" s="349" t="str">
        <f t="shared" si="2"/>
        <v/>
      </c>
      <c r="AM25" s="349" t="str">
        <f t="shared" si="3"/>
        <v/>
      </c>
      <c r="AN25" s="349" t="str">
        <f t="shared" si="4"/>
        <v/>
      </c>
      <c r="AO25" s="349" t="str">
        <f t="shared" si="5"/>
        <v/>
      </c>
      <c r="AP25" s="332"/>
      <c r="AQ25" s="329"/>
    </row>
    <row r="26" spans="2:43">
      <c r="B26" s="329"/>
      <c r="C26" s="332"/>
      <c r="D26" s="347" t="str">
        <f>IF(ข้อมูลนร.2!D24="","",ข้อมูลนร.2!D24)</f>
        <v/>
      </c>
      <c r="E26" s="540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2"/>
      <c r="W26" s="342"/>
      <c r="X26" s="342"/>
      <c r="Y26" s="342"/>
      <c r="Z26" s="342"/>
      <c r="AA26" s="342"/>
      <c r="AB26" s="342"/>
      <c r="AC26" s="342"/>
      <c r="AD26" s="342"/>
      <c r="AE26" s="342"/>
      <c r="AF26" s="342"/>
      <c r="AG26" s="342"/>
      <c r="AH26" s="342"/>
      <c r="AI26" s="342"/>
      <c r="AJ26" s="342"/>
      <c r="AK26" s="348" t="str">
        <f t="shared" si="1"/>
        <v/>
      </c>
      <c r="AL26" s="349" t="str">
        <f t="shared" si="2"/>
        <v/>
      </c>
      <c r="AM26" s="349" t="str">
        <f t="shared" si="3"/>
        <v/>
      </c>
      <c r="AN26" s="349" t="str">
        <f t="shared" si="4"/>
        <v/>
      </c>
      <c r="AO26" s="349" t="str">
        <f t="shared" si="5"/>
        <v/>
      </c>
      <c r="AP26" s="332"/>
      <c r="AQ26" s="329"/>
    </row>
    <row r="27" spans="2:43">
      <c r="B27" s="329"/>
      <c r="C27" s="332"/>
      <c r="D27" s="347" t="str">
        <f>IF(ข้อมูลนร.2!D25="","",ข้อมูลนร.2!D25)</f>
        <v/>
      </c>
      <c r="E27" s="540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2"/>
      <c r="W27" s="342"/>
      <c r="X27" s="342"/>
      <c r="Y27" s="342"/>
      <c r="Z27" s="342"/>
      <c r="AA27" s="342"/>
      <c r="AB27" s="342"/>
      <c r="AC27" s="342"/>
      <c r="AD27" s="342"/>
      <c r="AE27" s="342"/>
      <c r="AF27" s="342"/>
      <c r="AG27" s="342"/>
      <c r="AH27" s="342"/>
      <c r="AI27" s="342"/>
      <c r="AJ27" s="342"/>
      <c r="AK27" s="348" t="str">
        <f t="shared" si="1"/>
        <v/>
      </c>
      <c r="AL27" s="349" t="str">
        <f t="shared" si="2"/>
        <v/>
      </c>
      <c r="AM27" s="349" t="str">
        <f t="shared" si="3"/>
        <v/>
      </c>
      <c r="AN27" s="349" t="str">
        <f t="shared" si="4"/>
        <v/>
      </c>
      <c r="AO27" s="349" t="str">
        <f t="shared" si="5"/>
        <v/>
      </c>
      <c r="AP27" s="332"/>
      <c r="AQ27" s="329"/>
    </row>
    <row r="28" spans="2:43">
      <c r="B28" s="329"/>
      <c r="C28" s="332"/>
      <c r="D28" s="347" t="str">
        <f>IF(ข้อมูลนร.2!D26="","",ข้อมูลนร.2!D26)</f>
        <v/>
      </c>
      <c r="E28" s="540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2"/>
      <c r="W28" s="342"/>
      <c r="X28" s="342"/>
      <c r="Y28" s="342"/>
      <c r="Z28" s="342"/>
      <c r="AA28" s="342"/>
      <c r="AB28" s="342"/>
      <c r="AC28" s="342"/>
      <c r="AD28" s="342"/>
      <c r="AE28" s="342"/>
      <c r="AF28" s="342"/>
      <c r="AG28" s="342"/>
      <c r="AH28" s="342"/>
      <c r="AI28" s="342"/>
      <c r="AJ28" s="342"/>
      <c r="AK28" s="348" t="str">
        <f t="shared" si="1"/>
        <v/>
      </c>
      <c r="AL28" s="349" t="str">
        <f t="shared" si="2"/>
        <v/>
      </c>
      <c r="AM28" s="349" t="str">
        <f t="shared" si="3"/>
        <v/>
      </c>
      <c r="AN28" s="349" t="str">
        <f t="shared" si="4"/>
        <v/>
      </c>
      <c r="AO28" s="349" t="str">
        <f t="shared" si="5"/>
        <v/>
      </c>
      <c r="AP28" s="332"/>
      <c r="AQ28" s="329"/>
    </row>
    <row r="29" spans="2:43">
      <c r="B29" s="329"/>
      <c r="C29" s="332"/>
      <c r="D29" s="347" t="str">
        <f>IF(ข้อมูลนร.2!D27="","",ข้อมูลนร.2!D27)</f>
        <v/>
      </c>
      <c r="E29" s="540"/>
      <c r="F29" s="342"/>
      <c r="G29" s="342"/>
      <c r="H29" s="342"/>
      <c r="I29" s="342"/>
      <c r="J29" s="342"/>
      <c r="K29" s="342"/>
      <c r="L29" s="342"/>
      <c r="M29" s="342"/>
      <c r="N29" s="342"/>
      <c r="O29" s="342"/>
      <c r="P29" s="342"/>
      <c r="Q29" s="342"/>
      <c r="R29" s="342"/>
      <c r="S29" s="342"/>
      <c r="T29" s="342"/>
      <c r="U29" s="342"/>
      <c r="V29" s="342"/>
      <c r="W29" s="342"/>
      <c r="X29" s="342"/>
      <c r="Y29" s="342"/>
      <c r="Z29" s="342"/>
      <c r="AA29" s="342"/>
      <c r="AB29" s="342"/>
      <c r="AC29" s="342"/>
      <c r="AD29" s="342"/>
      <c r="AE29" s="342"/>
      <c r="AF29" s="342"/>
      <c r="AG29" s="342"/>
      <c r="AH29" s="342"/>
      <c r="AI29" s="342"/>
      <c r="AJ29" s="342"/>
      <c r="AK29" s="348" t="str">
        <f t="shared" si="1"/>
        <v/>
      </c>
      <c r="AL29" s="349" t="str">
        <f t="shared" si="2"/>
        <v/>
      </c>
      <c r="AM29" s="349" t="str">
        <f t="shared" si="3"/>
        <v/>
      </c>
      <c r="AN29" s="349" t="str">
        <f t="shared" si="4"/>
        <v/>
      </c>
      <c r="AO29" s="349" t="str">
        <f t="shared" si="5"/>
        <v/>
      </c>
      <c r="AP29" s="332"/>
      <c r="AQ29" s="329"/>
    </row>
    <row r="30" spans="2:43">
      <c r="B30" s="329"/>
      <c r="C30" s="332"/>
      <c r="D30" s="347" t="str">
        <f>IF(ข้อมูลนร.2!D28="","",ข้อมูลนร.2!D28)</f>
        <v/>
      </c>
      <c r="E30" s="540"/>
      <c r="F30" s="342"/>
      <c r="G30" s="342"/>
      <c r="H30" s="342"/>
      <c r="I30" s="342"/>
      <c r="J30" s="342"/>
      <c r="K30" s="342"/>
      <c r="L30" s="342"/>
      <c r="M30" s="342"/>
      <c r="N30" s="342"/>
      <c r="O30" s="342"/>
      <c r="P30" s="342"/>
      <c r="Q30" s="342"/>
      <c r="R30" s="342"/>
      <c r="S30" s="342"/>
      <c r="T30" s="342"/>
      <c r="U30" s="342"/>
      <c r="V30" s="342"/>
      <c r="W30" s="342"/>
      <c r="X30" s="342"/>
      <c r="Y30" s="342"/>
      <c r="Z30" s="342"/>
      <c r="AA30" s="342"/>
      <c r="AB30" s="342"/>
      <c r="AC30" s="342"/>
      <c r="AD30" s="342"/>
      <c r="AE30" s="342"/>
      <c r="AF30" s="342"/>
      <c r="AG30" s="342"/>
      <c r="AH30" s="342"/>
      <c r="AI30" s="342"/>
      <c r="AJ30" s="342"/>
      <c r="AK30" s="348" t="str">
        <f t="shared" si="1"/>
        <v/>
      </c>
      <c r="AL30" s="349" t="str">
        <f t="shared" si="2"/>
        <v/>
      </c>
      <c r="AM30" s="349" t="str">
        <f t="shared" si="3"/>
        <v/>
      </c>
      <c r="AN30" s="349" t="str">
        <f t="shared" si="4"/>
        <v/>
      </c>
      <c r="AO30" s="349" t="str">
        <f t="shared" si="5"/>
        <v/>
      </c>
      <c r="AP30" s="332"/>
      <c r="AQ30" s="329"/>
    </row>
    <row r="31" spans="2:43">
      <c r="B31" s="329"/>
      <c r="C31" s="332"/>
      <c r="D31" s="347" t="str">
        <f>IF(ข้อมูลนร.2!D29="","",ข้อมูลนร.2!D29)</f>
        <v/>
      </c>
      <c r="E31" s="540"/>
      <c r="F31" s="342"/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342"/>
      <c r="S31" s="342"/>
      <c r="T31" s="342"/>
      <c r="U31" s="342"/>
      <c r="V31" s="342"/>
      <c r="W31" s="342"/>
      <c r="X31" s="342"/>
      <c r="Y31" s="342"/>
      <c r="Z31" s="342"/>
      <c r="AA31" s="342"/>
      <c r="AB31" s="342"/>
      <c r="AC31" s="342"/>
      <c r="AD31" s="342"/>
      <c r="AE31" s="342"/>
      <c r="AF31" s="342"/>
      <c r="AG31" s="342"/>
      <c r="AH31" s="342"/>
      <c r="AI31" s="342"/>
      <c r="AJ31" s="342"/>
      <c r="AK31" s="348" t="str">
        <f t="shared" si="1"/>
        <v/>
      </c>
      <c r="AL31" s="349" t="str">
        <f t="shared" si="2"/>
        <v/>
      </c>
      <c r="AM31" s="349" t="str">
        <f t="shared" si="3"/>
        <v/>
      </c>
      <c r="AN31" s="349" t="str">
        <f t="shared" si="4"/>
        <v/>
      </c>
      <c r="AO31" s="349" t="str">
        <f t="shared" si="5"/>
        <v/>
      </c>
      <c r="AP31" s="332"/>
      <c r="AQ31" s="329"/>
    </row>
    <row r="32" spans="2:43">
      <c r="B32" s="329"/>
      <c r="C32" s="332"/>
      <c r="D32" s="347" t="str">
        <f>IF(ข้อมูลนร.2!D30="","",ข้อมูลนร.2!D30)</f>
        <v/>
      </c>
      <c r="E32" s="540"/>
      <c r="F32" s="342"/>
      <c r="G32" s="342"/>
      <c r="H32" s="342"/>
      <c r="I32" s="342"/>
      <c r="J32" s="342"/>
      <c r="K32" s="342"/>
      <c r="L32" s="342"/>
      <c r="M32" s="342"/>
      <c r="N32" s="342"/>
      <c r="O32" s="342"/>
      <c r="P32" s="342"/>
      <c r="Q32" s="342"/>
      <c r="R32" s="342"/>
      <c r="S32" s="342"/>
      <c r="T32" s="342"/>
      <c r="U32" s="342"/>
      <c r="V32" s="342"/>
      <c r="W32" s="342"/>
      <c r="X32" s="342"/>
      <c r="Y32" s="342"/>
      <c r="Z32" s="342"/>
      <c r="AA32" s="342"/>
      <c r="AB32" s="342"/>
      <c r="AC32" s="342"/>
      <c r="AD32" s="342"/>
      <c r="AE32" s="342"/>
      <c r="AF32" s="342"/>
      <c r="AG32" s="342"/>
      <c r="AH32" s="342"/>
      <c r="AI32" s="342"/>
      <c r="AJ32" s="342"/>
      <c r="AK32" s="348" t="str">
        <f t="shared" si="1"/>
        <v/>
      </c>
      <c r="AL32" s="349" t="str">
        <f t="shared" si="2"/>
        <v/>
      </c>
      <c r="AM32" s="349" t="str">
        <f t="shared" si="3"/>
        <v/>
      </c>
      <c r="AN32" s="349" t="str">
        <f t="shared" si="4"/>
        <v/>
      </c>
      <c r="AO32" s="349" t="str">
        <f t="shared" si="5"/>
        <v/>
      </c>
      <c r="AP32" s="332"/>
      <c r="AQ32" s="329"/>
    </row>
    <row r="33" spans="2:43">
      <c r="B33" s="329"/>
      <c r="C33" s="332"/>
      <c r="D33" s="347" t="str">
        <f>IF(ข้อมูลนร.2!D31="","",ข้อมูลนร.2!D31)</f>
        <v/>
      </c>
      <c r="E33" s="540"/>
      <c r="F33" s="342"/>
      <c r="G33" s="342"/>
      <c r="H33" s="342"/>
      <c r="I33" s="342"/>
      <c r="J33" s="342"/>
      <c r="K33" s="342"/>
      <c r="L33" s="342"/>
      <c r="M33" s="342"/>
      <c r="N33" s="342"/>
      <c r="O33" s="342"/>
      <c r="P33" s="342"/>
      <c r="Q33" s="342"/>
      <c r="R33" s="342"/>
      <c r="S33" s="342"/>
      <c r="T33" s="342"/>
      <c r="U33" s="342"/>
      <c r="V33" s="342"/>
      <c r="W33" s="342"/>
      <c r="X33" s="342"/>
      <c r="Y33" s="342"/>
      <c r="Z33" s="342"/>
      <c r="AA33" s="342"/>
      <c r="AB33" s="342"/>
      <c r="AC33" s="342"/>
      <c r="AD33" s="342"/>
      <c r="AE33" s="342"/>
      <c r="AF33" s="342"/>
      <c r="AG33" s="342"/>
      <c r="AH33" s="342"/>
      <c r="AI33" s="342"/>
      <c r="AJ33" s="342"/>
      <c r="AK33" s="348" t="str">
        <f t="shared" si="1"/>
        <v/>
      </c>
      <c r="AL33" s="349" t="str">
        <f t="shared" si="2"/>
        <v/>
      </c>
      <c r="AM33" s="349" t="str">
        <f t="shared" si="3"/>
        <v/>
      </c>
      <c r="AN33" s="349" t="str">
        <f t="shared" si="4"/>
        <v/>
      </c>
      <c r="AO33" s="349" t="str">
        <f t="shared" si="5"/>
        <v/>
      </c>
      <c r="AP33" s="332"/>
      <c r="AQ33" s="329"/>
    </row>
    <row r="34" spans="2:43">
      <c r="B34" s="329"/>
      <c r="C34" s="332"/>
      <c r="D34" s="347" t="str">
        <f>IF(ข้อมูลนร.2!D32="","",ข้อมูลนร.2!D32)</f>
        <v/>
      </c>
      <c r="E34" s="540"/>
      <c r="F34" s="342"/>
      <c r="G34" s="342"/>
      <c r="H34" s="342"/>
      <c r="I34" s="342"/>
      <c r="J34" s="342"/>
      <c r="K34" s="342"/>
      <c r="L34" s="342"/>
      <c r="M34" s="342"/>
      <c r="N34" s="342"/>
      <c r="O34" s="342"/>
      <c r="P34" s="342"/>
      <c r="Q34" s="342"/>
      <c r="R34" s="342"/>
      <c r="S34" s="342"/>
      <c r="T34" s="342"/>
      <c r="U34" s="342"/>
      <c r="V34" s="342"/>
      <c r="W34" s="342"/>
      <c r="X34" s="342"/>
      <c r="Y34" s="342"/>
      <c r="Z34" s="342"/>
      <c r="AA34" s="342"/>
      <c r="AB34" s="342"/>
      <c r="AC34" s="342"/>
      <c r="AD34" s="342"/>
      <c r="AE34" s="342"/>
      <c r="AF34" s="342"/>
      <c r="AG34" s="342"/>
      <c r="AH34" s="342"/>
      <c r="AI34" s="342"/>
      <c r="AJ34" s="342"/>
      <c r="AK34" s="348" t="str">
        <f t="shared" si="1"/>
        <v/>
      </c>
      <c r="AL34" s="349" t="str">
        <f t="shared" si="2"/>
        <v/>
      </c>
      <c r="AM34" s="349" t="str">
        <f t="shared" si="3"/>
        <v/>
      </c>
      <c r="AN34" s="349" t="str">
        <f t="shared" si="4"/>
        <v/>
      </c>
      <c r="AO34" s="349" t="str">
        <f t="shared" si="5"/>
        <v/>
      </c>
      <c r="AP34" s="332"/>
      <c r="AQ34" s="329"/>
    </row>
    <row r="35" spans="2:43">
      <c r="B35" s="329"/>
      <c r="C35" s="332"/>
      <c r="D35" s="347" t="str">
        <f>IF(ข้อมูลนร.2!D33="","",ข้อมูลนร.2!D33)</f>
        <v/>
      </c>
      <c r="E35" s="540"/>
      <c r="F35" s="342"/>
      <c r="G35" s="342"/>
      <c r="H35" s="342"/>
      <c r="I35" s="342"/>
      <c r="J35" s="342"/>
      <c r="K35" s="342"/>
      <c r="L35" s="342"/>
      <c r="M35" s="342"/>
      <c r="N35" s="342"/>
      <c r="O35" s="342"/>
      <c r="P35" s="342"/>
      <c r="Q35" s="342"/>
      <c r="R35" s="342"/>
      <c r="S35" s="342"/>
      <c r="T35" s="342"/>
      <c r="U35" s="342"/>
      <c r="V35" s="342"/>
      <c r="W35" s="342"/>
      <c r="X35" s="342"/>
      <c r="Y35" s="342"/>
      <c r="Z35" s="342"/>
      <c r="AA35" s="342"/>
      <c r="AB35" s="342"/>
      <c r="AC35" s="342"/>
      <c r="AD35" s="342"/>
      <c r="AE35" s="342"/>
      <c r="AF35" s="342"/>
      <c r="AG35" s="342"/>
      <c r="AH35" s="342"/>
      <c r="AI35" s="342"/>
      <c r="AJ35" s="342"/>
      <c r="AK35" s="348" t="str">
        <f t="shared" si="1"/>
        <v/>
      </c>
      <c r="AL35" s="349" t="str">
        <f t="shared" si="2"/>
        <v/>
      </c>
      <c r="AM35" s="349" t="str">
        <f t="shared" si="3"/>
        <v/>
      </c>
      <c r="AN35" s="349" t="str">
        <f t="shared" si="4"/>
        <v/>
      </c>
      <c r="AO35" s="349" t="str">
        <f t="shared" si="5"/>
        <v/>
      </c>
      <c r="AP35" s="332"/>
      <c r="AQ35" s="329"/>
    </row>
    <row r="36" spans="2:43">
      <c r="B36" s="329"/>
      <c r="C36" s="332"/>
      <c r="D36" s="347" t="str">
        <f>IF(ข้อมูลนร.2!D34="","",ข้อมูลนร.2!D34)</f>
        <v/>
      </c>
      <c r="E36" s="540"/>
      <c r="F36" s="342"/>
      <c r="G36" s="342"/>
      <c r="H36" s="342"/>
      <c r="I36" s="342"/>
      <c r="J36" s="342"/>
      <c r="K36" s="342"/>
      <c r="L36" s="342"/>
      <c r="M36" s="342"/>
      <c r="N36" s="342"/>
      <c r="O36" s="342"/>
      <c r="P36" s="342"/>
      <c r="Q36" s="342"/>
      <c r="R36" s="342"/>
      <c r="S36" s="342"/>
      <c r="T36" s="342"/>
      <c r="U36" s="342"/>
      <c r="V36" s="342"/>
      <c r="W36" s="342"/>
      <c r="X36" s="342"/>
      <c r="Y36" s="342"/>
      <c r="Z36" s="342"/>
      <c r="AA36" s="342"/>
      <c r="AB36" s="342"/>
      <c r="AC36" s="342"/>
      <c r="AD36" s="342"/>
      <c r="AE36" s="342"/>
      <c r="AF36" s="342"/>
      <c r="AG36" s="342"/>
      <c r="AH36" s="342"/>
      <c r="AI36" s="342"/>
      <c r="AJ36" s="342"/>
      <c r="AK36" s="348" t="str">
        <f t="shared" si="1"/>
        <v/>
      </c>
      <c r="AL36" s="349" t="str">
        <f t="shared" si="2"/>
        <v/>
      </c>
      <c r="AM36" s="349" t="str">
        <f t="shared" si="3"/>
        <v/>
      </c>
      <c r="AN36" s="349" t="str">
        <f t="shared" si="4"/>
        <v/>
      </c>
      <c r="AO36" s="349" t="str">
        <f t="shared" si="5"/>
        <v/>
      </c>
      <c r="AP36" s="332"/>
      <c r="AQ36" s="329"/>
    </row>
    <row r="37" spans="2:43">
      <c r="B37" s="329"/>
      <c r="C37" s="332"/>
      <c r="D37" s="347" t="str">
        <f>IF(ข้อมูลนร.2!D35="","",ข้อมูลนร.2!D35)</f>
        <v/>
      </c>
      <c r="E37" s="540"/>
      <c r="F37" s="342"/>
      <c r="G37" s="342"/>
      <c r="H37" s="342"/>
      <c r="I37" s="342"/>
      <c r="J37" s="342"/>
      <c r="K37" s="342"/>
      <c r="L37" s="342"/>
      <c r="M37" s="342"/>
      <c r="N37" s="342"/>
      <c r="O37" s="342"/>
      <c r="P37" s="342"/>
      <c r="Q37" s="342"/>
      <c r="R37" s="342"/>
      <c r="S37" s="342"/>
      <c r="T37" s="342"/>
      <c r="U37" s="342"/>
      <c r="V37" s="342"/>
      <c r="W37" s="342"/>
      <c r="X37" s="342"/>
      <c r="Y37" s="342"/>
      <c r="Z37" s="342"/>
      <c r="AA37" s="342"/>
      <c r="AB37" s="342"/>
      <c r="AC37" s="342"/>
      <c r="AD37" s="342"/>
      <c r="AE37" s="342"/>
      <c r="AF37" s="342"/>
      <c r="AG37" s="342"/>
      <c r="AH37" s="342"/>
      <c r="AI37" s="342"/>
      <c r="AJ37" s="342"/>
      <c r="AK37" s="348" t="str">
        <f t="shared" si="1"/>
        <v/>
      </c>
      <c r="AL37" s="349" t="str">
        <f t="shared" si="2"/>
        <v/>
      </c>
      <c r="AM37" s="349" t="str">
        <f t="shared" si="3"/>
        <v/>
      </c>
      <c r="AN37" s="349" t="str">
        <f t="shared" si="4"/>
        <v/>
      </c>
      <c r="AO37" s="349" t="str">
        <f t="shared" si="5"/>
        <v/>
      </c>
      <c r="AP37" s="332"/>
      <c r="AQ37" s="329"/>
    </row>
    <row r="38" spans="2:43">
      <c r="B38" s="329"/>
      <c r="C38" s="332"/>
      <c r="D38" s="347" t="str">
        <f>IF(ข้อมูลนร.2!D36="","",ข้อมูลนร.2!D36)</f>
        <v/>
      </c>
      <c r="E38" s="540"/>
      <c r="F38" s="342"/>
      <c r="G38" s="342"/>
      <c r="H38" s="342"/>
      <c r="I38" s="342"/>
      <c r="J38" s="342"/>
      <c r="K38" s="342"/>
      <c r="L38" s="342"/>
      <c r="M38" s="342"/>
      <c r="N38" s="342"/>
      <c r="O38" s="342"/>
      <c r="P38" s="342"/>
      <c r="Q38" s="342"/>
      <c r="R38" s="342"/>
      <c r="S38" s="342"/>
      <c r="T38" s="342"/>
      <c r="U38" s="342"/>
      <c r="V38" s="342"/>
      <c r="W38" s="342"/>
      <c r="X38" s="342"/>
      <c r="Y38" s="342"/>
      <c r="Z38" s="342"/>
      <c r="AA38" s="342"/>
      <c r="AB38" s="342"/>
      <c r="AC38" s="342"/>
      <c r="AD38" s="342"/>
      <c r="AE38" s="342"/>
      <c r="AF38" s="342"/>
      <c r="AG38" s="342"/>
      <c r="AH38" s="342"/>
      <c r="AI38" s="342"/>
      <c r="AJ38" s="342"/>
      <c r="AK38" s="348" t="str">
        <f t="shared" si="1"/>
        <v/>
      </c>
      <c r="AL38" s="349" t="str">
        <f t="shared" si="2"/>
        <v/>
      </c>
      <c r="AM38" s="349" t="str">
        <f t="shared" si="3"/>
        <v/>
      </c>
      <c r="AN38" s="349" t="str">
        <f t="shared" si="4"/>
        <v/>
      </c>
      <c r="AO38" s="349" t="str">
        <f t="shared" si="5"/>
        <v/>
      </c>
      <c r="AP38" s="332"/>
      <c r="AQ38" s="329"/>
    </row>
    <row r="39" spans="2:43">
      <c r="B39" s="329"/>
      <c r="C39" s="332"/>
      <c r="D39" s="347" t="str">
        <f>IF(ข้อมูลนร.2!D37="","",ข้อมูลนร.2!D37)</f>
        <v/>
      </c>
      <c r="E39" s="540"/>
      <c r="F39" s="342"/>
      <c r="G39" s="342"/>
      <c r="H39" s="342"/>
      <c r="I39" s="342"/>
      <c r="J39" s="342"/>
      <c r="K39" s="342"/>
      <c r="L39" s="342"/>
      <c r="M39" s="342"/>
      <c r="N39" s="342"/>
      <c r="O39" s="342"/>
      <c r="P39" s="342"/>
      <c r="Q39" s="342"/>
      <c r="R39" s="342"/>
      <c r="S39" s="342"/>
      <c r="T39" s="342"/>
      <c r="U39" s="342"/>
      <c r="V39" s="342"/>
      <c r="W39" s="342"/>
      <c r="X39" s="342"/>
      <c r="Y39" s="342"/>
      <c r="Z39" s="342"/>
      <c r="AA39" s="342"/>
      <c r="AB39" s="342"/>
      <c r="AC39" s="342"/>
      <c r="AD39" s="342"/>
      <c r="AE39" s="342"/>
      <c r="AF39" s="342"/>
      <c r="AG39" s="342"/>
      <c r="AH39" s="342"/>
      <c r="AI39" s="342"/>
      <c r="AJ39" s="342"/>
      <c r="AK39" s="348" t="str">
        <f t="shared" si="1"/>
        <v/>
      </c>
      <c r="AL39" s="349" t="str">
        <f t="shared" si="2"/>
        <v/>
      </c>
      <c r="AM39" s="349" t="str">
        <f t="shared" si="3"/>
        <v/>
      </c>
      <c r="AN39" s="349" t="str">
        <f t="shared" si="4"/>
        <v/>
      </c>
      <c r="AO39" s="349" t="str">
        <f t="shared" si="5"/>
        <v/>
      </c>
      <c r="AP39" s="332"/>
      <c r="AQ39" s="329"/>
    </row>
    <row r="40" spans="2:43">
      <c r="B40" s="329"/>
      <c r="C40" s="332"/>
      <c r="D40" s="347" t="str">
        <f>IF(ข้อมูลนร.2!D38="","",ข้อมูลนร.2!D38)</f>
        <v/>
      </c>
      <c r="E40" s="540"/>
      <c r="F40" s="342"/>
      <c r="G40" s="342"/>
      <c r="H40" s="342"/>
      <c r="I40" s="342"/>
      <c r="J40" s="342"/>
      <c r="K40" s="342"/>
      <c r="L40" s="342"/>
      <c r="M40" s="342"/>
      <c r="N40" s="342"/>
      <c r="O40" s="342"/>
      <c r="P40" s="342"/>
      <c r="Q40" s="342"/>
      <c r="R40" s="342"/>
      <c r="S40" s="342"/>
      <c r="T40" s="342"/>
      <c r="U40" s="342"/>
      <c r="V40" s="342"/>
      <c r="W40" s="342"/>
      <c r="X40" s="342"/>
      <c r="Y40" s="342"/>
      <c r="Z40" s="342"/>
      <c r="AA40" s="342"/>
      <c r="AB40" s="342"/>
      <c r="AC40" s="342"/>
      <c r="AD40" s="342"/>
      <c r="AE40" s="342"/>
      <c r="AF40" s="342"/>
      <c r="AG40" s="342"/>
      <c r="AH40" s="342"/>
      <c r="AI40" s="342"/>
      <c r="AJ40" s="342"/>
      <c r="AK40" s="348" t="str">
        <f t="shared" si="1"/>
        <v/>
      </c>
      <c r="AL40" s="349" t="str">
        <f t="shared" si="2"/>
        <v/>
      </c>
      <c r="AM40" s="349" t="str">
        <f t="shared" si="3"/>
        <v/>
      </c>
      <c r="AN40" s="349" t="str">
        <f t="shared" si="4"/>
        <v/>
      </c>
      <c r="AO40" s="349" t="str">
        <f t="shared" si="5"/>
        <v/>
      </c>
      <c r="AP40" s="332"/>
      <c r="AQ40" s="329"/>
    </row>
    <row r="41" spans="2:43">
      <c r="B41" s="329"/>
      <c r="C41" s="332"/>
      <c r="D41" s="347" t="str">
        <f>IF(ข้อมูลนร.2!D39="","",ข้อมูลนร.2!D39)</f>
        <v/>
      </c>
      <c r="E41" s="540"/>
      <c r="F41" s="342"/>
      <c r="G41" s="342"/>
      <c r="H41" s="342"/>
      <c r="I41" s="342"/>
      <c r="J41" s="342"/>
      <c r="K41" s="342"/>
      <c r="L41" s="342"/>
      <c r="M41" s="342"/>
      <c r="N41" s="342"/>
      <c r="O41" s="342"/>
      <c r="P41" s="342"/>
      <c r="Q41" s="342"/>
      <c r="R41" s="342"/>
      <c r="S41" s="342"/>
      <c r="T41" s="342"/>
      <c r="U41" s="342"/>
      <c r="V41" s="342"/>
      <c r="W41" s="342"/>
      <c r="X41" s="342"/>
      <c r="Y41" s="342"/>
      <c r="Z41" s="342"/>
      <c r="AA41" s="342"/>
      <c r="AB41" s="342"/>
      <c r="AC41" s="342"/>
      <c r="AD41" s="342"/>
      <c r="AE41" s="342"/>
      <c r="AF41" s="342"/>
      <c r="AG41" s="342"/>
      <c r="AH41" s="342"/>
      <c r="AI41" s="342"/>
      <c r="AJ41" s="342"/>
      <c r="AK41" s="348" t="str">
        <f t="shared" si="1"/>
        <v/>
      </c>
      <c r="AL41" s="349" t="str">
        <f t="shared" si="2"/>
        <v/>
      </c>
      <c r="AM41" s="349" t="str">
        <f t="shared" si="3"/>
        <v/>
      </c>
      <c r="AN41" s="349" t="str">
        <f t="shared" si="4"/>
        <v/>
      </c>
      <c r="AO41" s="349" t="str">
        <f t="shared" si="5"/>
        <v/>
      </c>
      <c r="AP41" s="332"/>
      <c r="AQ41" s="329"/>
    </row>
    <row r="42" spans="2:43">
      <c r="B42" s="329"/>
      <c r="C42" s="332"/>
      <c r="D42" s="347" t="str">
        <f>IF(ข้อมูลนร.2!D40="","",ข้อมูลนร.2!D40)</f>
        <v/>
      </c>
      <c r="E42" s="540"/>
      <c r="F42" s="342"/>
      <c r="G42" s="342"/>
      <c r="H42" s="342"/>
      <c r="I42" s="342"/>
      <c r="J42" s="342"/>
      <c r="K42" s="342"/>
      <c r="L42" s="342"/>
      <c r="M42" s="342"/>
      <c r="N42" s="342"/>
      <c r="O42" s="342"/>
      <c r="P42" s="342"/>
      <c r="Q42" s="342"/>
      <c r="R42" s="342"/>
      <c r="S42" s="342"/>
      <c r="T42" s="342"/>
      <c r="U42" s="342"/>
      <c r="V42" s="342"/>
      <c r="W42" s="342"/>
      <c r="X42" s="342"/>
      <c r="Y42" s="342"/>
      <c r="Z42" s="342"/>
      <c r="AA42" s="342"/>
      <c r="AB42" s="342"/>
      <c r="AC42" s="342"/>
      <c r="AD42" s="342"/>
      <c r="AE42" s="342"/>
      <c r="AF42" s="342"/>
      <c r="AG42" s="342"/>
      <c r="AH42" s="342"/>
      <c r="AI42" s="342"/>
      <c r="AJ42" s="342"/>
      <c r="AK42" s="348" t="str">
        <f t="shared" si="1"/>
        <v/>
      </c>
      <c r="AL42" s="349" t="str">
        <f t="shared" si="2"/>
        <v/>
      </c>
      <c r="AM42" s="349" t="str">
        <f t="shared" si="3"/>
        <v/>
      </c>
      <c r="AN42" s="349" t="str">
        <f t="shared" si="4"/>
        <v/>
      </c>
      <c r="AO42" s="349" t="str">
        <f t="shared" si="5"/>
        <v/>
      </c>
      <c r="AP42" s="332"/>
      <c r="AQ42" s="329"/>
    </row>
    <row r="43" spans="2:43">
      <c r="B43" s="329"/>
      <c r="C43" s="332"/>
      <c r="D43" s="347" t="str">
        <f>IF(ข้อมูลนร.2!D41="","",ข้อมูลนร.2!D41)</f>
        <v/>
      </c>
      <c r="E43" s="540"/>
      <c r="F43" s="342"/>
      <c r="G43" s="342"/>
      <c r="H43" s="342"/>
      <c r="I43" s="342"/>
      <c r="J43" s="342"/>
      <c r="K43" s="342"/>
      <c r="L43" s="342"/>
      <c r="M43" s="342"/>
      <c r="N43" s="342"/>
      <c r="O43" s="342"/>
      <c r="P43" s="342"/>
      <c r="Q43" s="342"/>
      <c r="R43" s="342"/>
      <c r="S43" s="342"/>
      <c r="T43" s="342"/>
      <c r="U43" s="342"/>
      <c r="V43" s="342"/>
      <c r="W43" s="342"/>
      <c r="X43" s="342"/>
      <c r="Y43" s="342"/>
      <c r="Z43" s="342"/>
      <c r="AA43" s="342"/>
      <c r="AB43" s="342"/>
      <c r="AC43" s="342"/>
      <c r="AD43" s="342"/>
      <c r="AE43" s="342"/>
      <c r="AF43" s="342"/>
      <c r="AG43" s="342"/>
      <c r="AH43" s="342"/>
      <c r="AI43" s="342"/>
      <c r="AJ43" s="342"/>
      <c r="AK43" s="348" t="str">
        <f t="shared" si="1"/>
        <v/>
      </c>
      <c r="AL43" s="349" t="str">
        <f t="shared" si="2"/>
        <v/>
      </c>
      <c r="AM43" s="349" t="str">
        <f t="shared" si="3"/>
        <v/>
      </c>
      <c r="AN43" s="349" t="str">
        <f t="shared" si="4"/>
        <v/>
      </c>
      <c r="AO43" s="349" t="str">
        <f t="shared" si="5"/>
        <v/>
      </c>
      <c r="AP43" s="332"/>
      <c r="AQ43" s="329"/>
    </row>
    <row r="44" spans="2:43">
      <c r="B44" s="329"/>
      <c r="C44" s="332"/>
      <c r="D44" s="541" t="s">
        <v>65</v>
      </c>
      <c r="E44" s="542"/>
      <c r="F44" s="543"/>
      <c r="G44" s="544"/>
      <c r="H44" s="544"/>
      <c r="I44" s="544"/>
      <c r="J44" s="544"/>
      <c r="K44" s="544"/>
      <c r="L44" s="544"/>
      <c r="M44" s="544"/>
      <c r="N44" s="544"/>
      <c r="O44" s="544"/>
      <c r="P44" s="544"/>
      <c r="Q44" s="544"/>
      <c r="R44" s="544"/>
      <c r="S44" s="544"/>
      <c r="T44" s="544"/>
      <c r="U44" s="544"/>
      <c r="V44" s="544"/>
      <c r="W44" s="544"/>
      <c r="X44" s="544"/>
      <c r="Y44" s="544"/>
      <c r="Z44" s="544"/>
      <c r="AA44" s="544"/>
      <c r="AB44" s="544"/>
      <c r="AC44" s="544"/>
      <c r="AD44" s="544"/>
      <c r="AE44" s="544"/>
      <c r="AF44" s="544"/>
      <c r="AG44" s="544"/>
      <c r="AH44" s="544"/>
      <c r="AI44" s="544"/>
      <c r="AJ44" s="544"/>
      <c r="AK44" s="545"/>
      <c r="AL44" s="546"/>
      <c r="AM44" s="547"/>
      <c r="AN44" s="547"/>
      <c r="AO44" s="548"/>
      <c r="AP44" s="332"/>
      <c r="AQ44" s="329"/>
    </row>
    <row r="45" spans="2:43">
      <c r="B45" s="329"/>
      <c r="C45" s="332"/>
      <c r="D45" s="333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  <c r="AJ45" s="332"/>
      <c r="AK45" s="332"/>
      <c r="AL45" s="332"/>
      <c r="AM45" s="332"/>
      <c r="AN45" s="332"/>
      <c r="AO45" s="332"/>
      <c r="AP45" s="332"/>
      <c r="AQ45" s="329"/>
    </row>
    <row r="46" spans="2:43">
      <c r="B46" s="329"/>
      <c r="C46" s="329"/>
      <c r="D46" s="330"/>
      <c r="E46" s="329"/>
      <c r="F46" s="329"/>
      <c r="G46" s="329"/>
      <c r="H46" s="329"/>
      <c r="I46" s="329"/>
      <c r="J46" s="329"/>
      <c r="K46" s="329"/>
      <c r="L46" s="329"/>
      <c r="M46" s="329"/>
      <c r="N46" s="329"/>
      <c r="O46" s="329"/>
      <c r="P46" s="329"/>
      <c r="Q46" s="329"/>
      <c r="R46" s="329"/>
      <c r="S46" s="329"/>
      <c r="T46" s="329"/>
      <c r="U46" s="329"/>
      <c r="V46" s="329"/>
      <c r="W46" s="329"/>
      <c r="X46" s="329"/>
      <c r="Y46" s="329"/>
      <c r="Z46" s="329"/>
      <c r="AA46" s="329"/>
      <c r="AB46" s="329"/>
      <c r="AC46" s="329"/>
      <c r="AD46" s="329"/>
      <c r="AE46" s="329"/>
      <c r="AF46" s="329"/>
      <c r="AG46" s="329"/>
      <c r="AH46" s="329"/>
      <c r="AI46" s="329"/>
      <c r="AJ46" s="329"/>
      <c r="AK46" s="329"/>
      <c r="AL46" s="329"/>
      <c r="AM46" s="329"/>
      <c r="AN46" s="329"/>
      <c r="AO46" s="329"/>
      <c r="AP46" s="329"/>
      <c r="AQ46" s="329"/>
    </row>
  </sheetData>
  <sheetProtection algorithmName="SHA-512" hashValue="oyZ5x03ZcaRRvxKFCm7uJQ9n444Z0t4c/b9tpV8GsJQTFS6qv7NMmTHynN0GwHZaHF27Qtznbzp/tfNRBrowFA==" saltValue="ilV9xwD625y4pCOJMeYCaw==" spinCount="100000" sheet="1" objects="1" scenarios="1" formatCells="0" selectLockedCells="1"/>
  <protectedRanges>
    <protectedRange sqref="F44 V9:V43 AC9:AC43 F7:AJ8" name="ช่วง1"/>
    <protectedRange sqref="R9:U9 F10:U43 W9:AB43 AD9:AJ43" name="ช่วง1_3"/>
    <protectedRange sqref="F9:Q9" name="ช่วง1_2_1"/>
  </protectedRanges>
  <mergeCells count="15">
    <mergeCell ref="E9:E43"/>
    <mergeCell ref="D44:E44"/>
    <mergeCell ref="F44:AK44"/>
    <mergeCell ref="AL44:AO44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3">
    <cfRule type="cellIs" dxfId="30" priority="1" operator="equal">
      <formula>"ข"</formula>
    </cfRule>
    <cfRule type="cellIs" dxfId="29" priority="2" operator="equal">
      <formula>"ล"</formula>
    </cfRule>
    <cfRule type="cellIs" dxfId="28" priority="3" operator="equal">
      <formula>"ป"</formula>
    </cfRule>
    <cfRule type="cellIs" dxfId="27" priority="4" operator="equal">
      <formula>"/"</formula>
    </cfRule>
  </conditionalFormatting>
  <pageMargins left="0.31496062992125984" right="0" top="0.47244094488188981" bottom="0.27559055118110237" header="0.31496062992125984" footer="0.11811023622047245"/>
  <pageSetup paperSize="9" orientation="portrait" blackAndWhite="1" horizontalDpi="4294967293" verticalDpi="0" r:id="rId1"/>
  <ignoredErrors>
    <ignoredError sqref="G6:AJ6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SS!$D$3</xm:f>
          </x14:formula1>
          <xm:sqref>F8:AJ8</xm:sqref>
        </x14:dataValidation>
        <x14:dataValidation type="list" allowBlank="1" showInputMessage="1" showErrorMessage="1">
          <x14:formula1>
            <xm:f>SS!$A$3:$A$6</xm:f>
          </x14:formula1>
          <xm:sqref>F9:AJ43</xm:sqref>
        </x14:dataValidation>
        <x14:dataValidation type="list" allowBlank="1" showInputMessage="1" showErrorMessage="1">
          <x14:formula1>
            <xm:f>SS!$B$3:$B$9</xm:f>
          </x14:formula1>
          <xm:sqref>F7:AJ7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46"/>
  <sheetViews>
    <sheetView showGridLines="0" showRowColHeaders="0" zoomScale="95" zoomScaleNormal="95" workbookViewId="0">
      <selection activeCell="AE5" sqref="AE5:AH5"/>
    </sheetView>
  </sheetViews>
  <sheetFormatPr defaultRowHeight="18.75"/>
  <cols>
    <col min="1" max="1" width="37.125" style="331" customWidth="1"/>
    <col min="2" max="2" width="4.625" style="331" customWidth="1"/>
    <col min="3" max="3" width="3.625" style="331" customWidth="1"/>
    <col min="4" max="4" width="3.125" style="350" customWidth="1"/>
    <col min="5" max="5" width="3.125" style="331" customWidth="1"/>
    <col min="6" max="36" width="2.25" style="331" customWidth="1"/>
    <col min="37" max="37" width="3.625" style="331" customWidth="1"/>
    <col min="38" max="41" width="3.25" style="331" customWidth="1"/>
    <col min="42" max="42" width="3.625" style="331" customWidth="1"/>
    <col min="43" max="43" width="4.625" style="331" customWidth="1"/>
    <col min="44" max="16384" width="9" style="331"/>
  </cols>
  <sheetData>
    <row r="1" spans="2:43">
      <c r="B1" s="329"/>
      <c r="C1" s="329"/>
      <c r="D1" s="330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  <c r="W1" s="329"/>
      <c r="X1" s="329"/>
      <c r="Y1" s="329"/>
      <c r="Z1" s="329"/>
      <c r="AA1" s="329"/>
      <c r="AB1" s="329"/>
      <c r="AC1" s="329"/>
      <c r="AD1" s="329"/>
      <c r="AE1" s="329"/>
      <c r="AF1" s="329"/>
      <c r="AG1" s="329"/>
      <c r="AH1" s="329"/>
      <c r="AI1" s="329"/>
      <c r="AJ1" s="329"/>
      <c r="AK1" s="329"/>
      <c r="AL1" s="329"/>
      <c r="AM1" s="329"/>
      <c r="AN1" s="329"/>
      <c r="AO1" s="329"/>
      <c r="AP1" s="329"/>
      <c r="AQ1" s="329"/>
    </row>
    <row r="2" spans="2:43" ht="21.95" customHeight="1">
      <c r="B2" s="329"/>
      <c r="C2" s="332"/>
      <c r="D2" s="333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  <c r="Y2" s="549"/>
      <c r="Z2" s="549"/>
      <c r="AA2" s="549"/>
      <c r="AB2" s="549"/>
      <c r="AC2" s="549"/>
      <c r="AD2" s="549"/>
      <c r="AE2" s="549"/>
      <c r="AF2" s="549"/>
      <c r="AG2" s="549"/>
      <c r="AH2" s="549"/>
      <c r="AI2" s="549"/>
      <c r="AJ2" s="549"/>
      <c r="AK2" s="549"/>
      <c r="AL2" s="332"/>
      <c r="AM2" s="332"/>
      <c r="AN2" s="332"/>
      <c r="AO2" s="332"/>
      <c r="AP2" s="332"/>
      <c r="AQ2" s="329"/>
    </row>
    <row r="3" spans="2:43" ht="21.95" customHeight="1">
      <c r="B3" s="329"/>
      <c r="C3" s="332"/>
      <c r="D3" s="550" t="s">
        <v>147</v>
      </c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0"/>
      <c r="W3" s="550"/>
      <c r="X3" s="550"/>
      <c r="Y3" s="550"/>
      <c r="Z3" s="550"/>
      <c r="AA3" s="550"/>
      <c r="AB3" s="550"/>
      <c r="AC3" s="550"/>
      <c r="AD3" s="550"/>
      <c r="AE3" s="550"/>
      <c r="AF3" s="550"/>
      <c r="AG3" s="550"/>
      <c r="AH3" s="550"/>
      <c r="AI3" s="550"/>
      <c r="AJ3" s="550"/>
      <c r="AK3" s="550"/>
      <c r="AL3" s="550"/>
      <c r="AM3" s="550"/>
      <c r="AN3" s="550"/>
      <c r="AO3" s="550"/>
      <c r="AP3" s="332"/>
      <c r="AQ3" s="329"/>
    </row>
    <row r="4" spans="2:43" ht="12.75" customHeight="1">
      <c r="B4" s="329"/>
      <c r="C4" s="332"/>
      <c r="D4" s="333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  <c r="Z4" s="334"/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2"/>
      <c r="AM4" s="332"/>
      <c r="AN4" s="332"/>
      <c r="AO4" s="332"/>
      <c r="AP4" s="332"/>
      <c r="AQ4" s="329"/>
    </row>
    <row r="5" spans="2:43">
      <c r="B5" s="329"/>
      <c r="C5" s="332"/>
      <c r="D5" s="551" t="s">
        <v>35</v>
      </c>
      <c r="E5" s="335"/>
      <c r="F5" s="553" t="s">
        <v>58</v>
      </c>
      <c r="G5" s="553"/>
      <c r="H5" s="553"/>
      <c r="I5" s="553"/>
      <c r="J5" s="554"/>
      <c r="K5" s="555">
        <v>1</v>
      </c>
      <c r="L5" s="555"/>
      <c r="M5" s="555"/>
      <c r="N5" s="556" t="s">
        <v>50</v>
      </c>
      <c r="O5" s="556"/>
      <c r="P5" s="556"/>
      <c r="Q5" s="556"/>
      <c r="R5" s="556"/>
      <c r="S5" s="555" t="s">
        <v>82</v>
      </c>
      <c r="T5" s="555"/>
      <c r="U5" s="555"/>
      <c r="V5" s="555"/>
      <c r="W5" s="555"/>
      <c r="X5" s="555"/>
      <c r="Y5" s="555"/>
      <c r="Z5" s="555"/>
      <c r="AA5" s="556" t="s">
        <v>51</v>
      </c>
      <c r="AB5" s="556"/>
      <c r="AC5" s="556"/>
      <c r="AD5" s="556"/>
      <c r="AE5" s="555">
        <v>2566</v>
      </c>
      <c r="AF5" s="555"/>
      <c r="AG5" s="555"/>
      <c r="AH5" s="555"/>
      <c r="AI5" s="336"/>
      <c r="AJ5" s="337"/>
      <c r="AK5" s="338"/>
      <c r="AL5" s="557" t="s">
        <v>59</v>
      </c>
      <c r="AM5" s="558"/>
      <c r="AN5" s="558"/>
      <c r="AO5" s="559"/>
      <c r="AP5" s="332"/>
      <c r="AQ5" s="329"/>
    </row>
    <row r="6" spans="2:43">
      <c r="B6" s="329"/>
      <c r="C6" s="332"/>
      <c r="D6" s="552"/>
      <c r="E6" s="339" t="s">
        <v>49</v>
      </c>
      <c r="F6" s="397">
        <v>1</v>
      </c>
      <c r="G6" s="397">
        <f>F6+1</f>
        <v>2</v>
      </c>
      <c r="H6" s="397">
        <f t="shared" ref="H6:AI6" si="0">G6+1</f>
        <v>3</v>
      </c>
      <c r="I6" s="397">
        <f t="shared" si="0"/>
        <v>4</v>
      </c>
      <c r="J6" s="397">
        <f t="shared" si="0"/>
        <v>5</v>
      </c>
      <c r="K6" s="397">
        <f t="shared" si="0"/>
        <v>6</v>
      </c>
      <c r="L6" s="397">
        <f t="shared" si="0"/>
        <v>7</v>
      </c>
      <c r="M6" s="397">
        <f t="shared" si="0"/>
        <v>8</v>
      </c>
      <c r="N6" s="397">
        <f t="shared" si="0"/>
        <v>9</v>
      </c>
      <c r="O6" s="397">
        <f t="shared" si="0"/>
        <v>10</v>
      </c>
      <c r="P6" s="397">
        <f t="shared" si="0"/>
        <v>11</v>
      </c>
      <c r="Q6" s="397">
        <f t="shared" si="0"/>
        <v>12</v>
      </c>
      <c r="R6" s="397">
        <f t="shared" si="0"/>
        <v>13</v>
      </c>
      <c r="S6" s="397">
        <f t="shared" si="0"/>
        <v>14</v>
      </c>
      <c r="T6" s="397">
        <f t="shared" si="0"/>
        <v>15</v>
      </c>
      <c r="U6" s="397">
        <f t="shared" si="0"/>
        <v>16</v>
      </c>
      <c r="V6" s="397">
        <f t="shared" si="0"/>
        <v>17</v>
      </c>
      <c r="W6" s="397">
        <f t="shared" si="0"/>
        <v>18</v>
      </c>
      <c r="X6" s="397">
        <f t="shared" si="0"/>
        <v>19</v>
      </c>
      <c r="Y6" s="397">
        <f t="shared" si="0"/>
        <v>20</v>
      </c>
      <c r="Z6" s="397">
        <f t="shared" si="0"/>
        <v>21</v>
      </c>
      <c r="AA6" s="397">
        <f t="shared" si="0"/>
        <v>22</v>
      </c>
      <c r="AB6" s="397">
        <f t="shared" si="0"/>
        <v>23</v>
      </c>
      <c r="AC6" s="397">
        <f t="shared" si="0"/>
        <v>24</v>
      </c>
      <c r="AD6" s="397">
        <f t="shared" si="0"/>
        <v>25</v>
      </c>
      <c r="AE6" s="397">
        <f t="shared" si="0"/>
        <v>26</v>
      </c>
      <c r="AF6" s="397">
        <f t="shared" si="0"/>
        <v>27</v>
      </c>
      <c r="AG6" s="397">
        <f t="shared" si="0"/>
        <v>28</v>
      </c>
      <c r="AH6" s="397">
        <f t="shared" si="0"/>
        <v>29</v>
      </c>
      <c r="AI6" s="397">
        <f t="shared" si="0"/>
        <v>30</v>
      </c>
      <c r="AJ6" s="397">
        <f>AI6+1</f>
        <v>31</v>
      </c>
      <c r="AK6" s="340" t="s">
        <v>16</v>
      </c>
      <c r="AL6" s="560" t="str">
        <f>IF(S5="","",S5)</f>
        <v>ตุลาคม</v>
      </c>
      <c r="AM6" s="561"/>
      <c r="AN6" s="561"/>
      <c r="AO6" s="562"/>
      <c r="AP6" s="332"/>
      <c r="AQ6" s="329"/>
    </row>
    <row r="7" spans="2:43">
      <c r="B7" s="329"/>
      <c r="C7" s="332"/>
      <c r="D7" s="552"/>
      <c r="E7" s="341" t="s">
        <v>60</v>
      </c>
      <c r="F7" s="342"/>
      <c r="G7" s="342"/>
      <c r="H7" s="342"/>
      <c r="I7" s="342"/>
      <c r="J7" s="342"/>
      <c r="K7" s="342"/>
      <c r="L7" s="342"/>
      <c r="M7" s="342"/>
      <c r="N7" s="342"/>
      <c r="O7" s="342"/>
      <c r="P7" s="342"/>
      <c r="Q7" s="342"/>
      <c r="R7" s="342"/>
      <c r="S7" s="342"/>
      <c r="T7" s="342"/>
      <c r="U7" s="342"/>
      <c r="V7" s="342"/>
      <c r="W7" s="342"/>
      <c r="X7" s="342"/>
      <c r="Y7" s="342"/>
      <c r="Z7" s="342"/>
      <c r="AA7" s="342"/>
      <c r="AB7" s="342"/>
      <c r="AC7" s="342"/>
      <c r="AD7" s="342"/>
      <c r="AE7" s="342"/>
      <c r="AF7" s="342"/>
      <c r="AG7" s="342"/>
      <c r="AH7" s="342"/>
      <c r="AI7" s="342"/>
      <c r="AJ7" s="342"/>
      <c r="AK7" s="343" t="s">
        <v>221</v>
      </c>
      <c r="AL7" s="563"/>
      <c r="AM7" s="564"/>
      <c r="AN7" s="564"/>
      <c r="AO7" s="565"/>
      <c r="AP7" s="332"/>
      <c r="AQ7" s="329"/>
    </row>
    <row r="8" spans="2:43" ht="15.75" customHeight="1">
      <c r="B8" s="329"/>
      <c r="C8" s="332"/>
      <c r="D8" s="344"/>
      <c r="E8" s="345"/>
      <c r="F8" s="342"/>
      <c r="G8" s="342"/>
      <c r="H8" s="342"/>
      <c r="I8" s="342"/>
      <c r="J8" s="342"/>
      <c r="K8" s="342"/>
      <c r="L8" s="342"/>
      <c r="M8" s="342"/>
      <c r="N8" s="342"/>
      <c r="O8" s="342"/>
      <c r="P8" s="342"/>
      <c r="Q8" s="342"/>
      <c r="R8" s="342"/>
      <c r="S8" s="342"/>
      <c r="T8" s="342"/>
      <c r="U8" s="342"/>
      <c r="V8" s="342"/>
      <c r="W8" s="342"/>
      <c r="X8" s="342"/>
      <c r="Y8" s="342"/>
      <c r="Z8" s="342"/>
      <c r="AA8" s="342"/>
      <c r="AB8" s="342"/>
      <c r="AC8" s="342"/>
      <c r="AD8" s="342"/>
      <c r="AE8" s="342"/>
      <c r="AF8" s="342"/>
      <c r="AG8" s="342"/>
      <c r="AH8" s="342"/>
      <c r="AI8" s="342"/>
      <c r="AJ8" s="342"/>
      <c r="AK8" s="338">
        <f>COUNTA(F8:AJ8)</f>
        <v>0</v>
      </c>
      <c r="AL8" s="346" t="s">
        <v>61</v>
      </c>
      <c r="AM8" s="346" t="s">
        <v>62</v>
      </c>
      <c r="AN8" s="346" t="s">
        <v>63</v>
      </c>
      <c r="AO8" s="346" t="s">
        <v>64</v>
      </c>
      <c r="AP8" s="332"/>
      <c r="AQ8" s="329"/>
    </row>
    <row r="9" spans="2:43">
      <c r="B9" s="329"/>
      <c r="C9" s="332"/>
      <c r="D9" s="347" t="str">
        <f>IF(ข้อมูลนร.2!D7="","",ข้อมูลนร.2!D7)</f>
        <v>1</v>
      </c>
      <c r="E9" s="539"/>
      <c r="F9" s="342"/>
      <c r="G9" s="342"/>
      <c r="H9" s="342"/>
      <c r="I9" s="342"/>
      <c r="J9" s="342"/>
      <c r="K9" s="342"/>
      <c r="L9" s="342"/>
      <c r="M9" s="342"/>
      <c r="N9" s="342"/>
      <c r="O9" s="342"/>
      <c r="P9" s="342"/>
      <c r="Q9" s="342"/>
      <c r="R9" s="342"/>
      <c r="S9" s="342"/>
      <c r="T9" s="342"/>
      <c r="U9" s="342"/>
      <c r="V9" s="342"/>
      <c r="W9" s="342"/>
      <c r="X9" s="342"/>
      <c r="Y9" s="342"/>
      <c r="Z9" s="342"/>
      <c r="AA9" s="342"/>
      <c r="AB9" s="342"/>
      <c r="AC9" s="342"/>
      <c r="AD9" s="342"/>
      <c r="AE9" s="342"/>
      <c r="AF9" s="342"/>
      <c r="AG9" s="342"/>
      <c r="AH9" s="342"/>
      <c r="AI9" s="342"/>
      <c r="AJ9" s="342"/>
      <c r="AK9" s="348">
        <f>IF(D9="","",COUNTIF(F9:AJ9,"/"))</f>
        <v>0</v>
      </c>
      <c r="AL9" s="349">
        <f>IF(D9="","",COUNTIF(F9:AJ9,"/"))</f>
        <v>0</v>
      </c>
      <c r="AM9" s="349">
        <f>IF(D9="","",COUNTIF(F9:AJ9,"ป"))</f>
        <v>0</v>
      </c>
      <c r="AN9" s="349">
        <f>IF(D9="","",COUNTIF(F9:AJ9,"ล"))</f>
        <v>0</v>
      </c>
      <c r="AO9" s="349">
        <f>IF(D9="","",COUNTIF(F9:AJ9,"ข"))</f>
        <v>0</v>
      </c>
      <c r="AP9" s="332"/>
      <c r="AQ9" s="329"/>
    </row>
    <row r="10" spans="2:43">
      <c r="B10" s="329"/>
      <c r="C10" s="332"/>
      <c r="D10" s="347" t="str">
        <f>IF(ข้อมูลนร.2!D8="","",ข้อมูลนร.2!D8)</f>
        <v>2</v>
      </c>
      <c r="E10" s="540"/>
      <c r="F10" s="342"/>
      <c r="G10" s="342"/>
      <c r="H10" s="342"/>
      <c r="I10" s="342"/>
      <c r="J10" s="342"/>
      <c r="K10" s="342"/>
      <c r="L10" s="342"/>
      <c r="M10" s="342"/>
      <c r="N10" s="342"/>
      <c r="O10" s="342"/>
      <c r="P10" s="342"/>
      <c r="Q10" s="342"/>
      <c r="R10" s="342"/>
      <c r="S10" s="342"/>
      <c r="T10" s="342"/>
      <c r="U10" s="342"/>
      <c r="V10" s="342"/>
      <c r="W10" s="342"/>
      <c r="X10" s="342"/>
      <c r="Y10" s="342"/>
      <c r="Z10" s="342"/>
      <c r="AA10" s="342"/>
      <c r="AB10" s="342"/>
      <c r="AC10" s="342"/>
      <c r="AD10" s="342"/>
      <c r="AE10" s="342"/>
      <c r="AF10" s="342"/>
      <c r="AG10" s="342"/>
      <c r="AH10" s="342"/>
      <c r="AI10" s="342"/>
      <c r="AJ10" s="342"/>
      <c r="AK10" s="348">
        <f t="shared" ref="AK10:AK43" si="1">IF(D10="","",COUNTIF(F10:AJ10,"/"))</f>
        <v>0</v>
      </c>
      <c r="AL10" s="349">
        <f t="shared" ref="AL10:AL43" si="2">IF(D10="","",COUNTIF(F10:AJ10,"/"))</f>
        <v>0</v>
      </c>
      <c r="AM10" s="349">
        <f t="shared" ref="AM10:AM43" si="3">IF(D10="","",COUNTIF(F10:AJ10,"ป"))</f>
        <v>0</v>
      </c>
      <c r="AN10" s="349">
        <f t="shared" ref="AN10:AN43" si="4">IF(D10="","",COUNTIF(F10:AJ10,"ล"))</f>
        <v>0</v>
      </c>
      <c r="AO10" s="349">
        <f t="shared" ref="AO10:AO43" si="5">IF(D10="","",COUNTIF(F10:AJ10,"ข"))</f>
        <v>0</v>
      </c>
      <c r="AP10" s="332"/>
      <c r="AQ10" s="329"/>
    </row>
    <row r="11" spans="2:43">
      <c r="B11" s="329"/>
      <c r="C11" s="332"/>
      <c r="D11" s="347" t="str">
        <f>IF(ข้อมูลนร.2!D9="","",ข้อมูลนร.2!D9)</f>
        <v>3</v>
      </c>
      <c r="E11" s="540"/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8">
        <f t="shared" si="1"/>
        <v>0</v>
      </c>
      <c r="AL11" s="349">
        <f t="shared" si="2"/>
        <v>0</v>
      </c>
      <c r="AM11" s="349">
        <f t="shared" si="3"/>
        <v>0</v>
      </c>
      <c r="AN11" s="349">
        <f t="shared" si="4"/>
        <v>0</v>
      </c>
      <c r="AO11" s="349">
        <f t="shared" si="5"/>
        <v>0</v>
      </c>
      <c r="AP11" s="332"/>
      <c r="AQ11" s="329"/>
    </row>
    <row r="12" spans="2:43">
      <c r="B12" s="329"/>
      <c r="C12" s="332"/>
      <c r="D12" s="347" t="str">
        <f>IF(ข้อมูลนร.2!D10="","",ข้อมูลนร.2!D10)</f>
        <v>4</v>
      </c>
      <c r="E12" s="540"/>
      <c r="F12" s="342"/>
      <c r="G12" s="342"/>
      <c r="H12" s="342"/>
      <c r="I12" s="342"/>
      <c r="J12" s="342"/>
      <c r="K12" s="342"/>
      <c r="L12" s="342"/>
      <c r="M12" s="342"/>
      <c r="N12" s="342"/>
      <c r="O12" s="342"/>
      <c r="P12" s="342"/>
      <c r="Q12" s="342"/>
      <c r="R12" s="342"/>
      <c r="S12" s="342"/>
      <c r="T12" s="342"/>
      <c r="U12" s="342"/>
      <c r="V12" s="342"/>
      <c r="W12" s="342"/>
      <c r="X12" s="342"/>
      <c r="Y12" s="342"/>
      <c r="Z12" s="342"/>
      <c r="AA12" s="342"/>
      <c r="AB12" s="342"/>
      <c r="AC12" s="342"/>
      <c r="AD12" s="342"/>
      <c r="AE12" s="342"/>
      <c r="AF12" s="342"/>
      <c r="AG12" s="342"/>
      <c r="AH12" s="342"/>
      <c r="AI12" s="342"/>
      <c r="AJ12" s="342"/>
      <c r="AK12" s="348">
        <f t="shared" si="1"/>
        <v>0</v>
      </c>
      <c r="AL12" s="349">
        <f t="shared" si="2"/>
        <v>0</v>
      </c>
      <c r="AM12" s="349">
        <f t="shared" si="3"/>
        <v>0</v>
      </c>
      <c r="AN12" s="349">
        <f t="shared" si="4"/>
        <v>0</v>
      </c>
      <c r="AO12" s="349">
        <f t="shared" si="5"/>
        <v>0</v>
      </c>
      <c r="AP12" s="332"/>
      <c r="AQ12" s="329"/>
    </row>
    <row r="13" spans="2:43">
      <c r="B13" s="329"/>
      <c r="C13" s="332"/>
      <c r="D13" s="347" t="str">
        <f>IF(ข้อมูลนร.2!D11="","",ข้อมูลนร.2!D11)</f>
        <v/>
      </c>
      <c r="E13" s="540"/>
      <c r="F13" s="342"/>
      <c r="G13" s="342"/>
      <c r="H13" s="342"/>
      <c r="I13" s="342"/>
      <c r="J13" s="342"/>
      <c r="K13" s="342"/>
      <c r="L13" s="342"/>
      <c r="M13" s="342"/>
      <c r="N13" s="342"/>
      <c r="O13" s="342"/>
      <c r="P13" s="342"/>
      <c r="Q13" s="342"/>
      <c r="R13" s="342"/>
      <c r="S13" s="342"/>
      <c r="T13" s="342"/>
      <c r="U13" s="342"/>
      <c r="V13" s="342"/>
      <c r="W13" s="342"/>
      <c r="X13" s="342"/>
      <c r="Y13" s="342"/>
      <c r="Z13" s="342"/>
      <c r="AA13" s="342"/>
      <c r="AB13" s="342"/>
      <c r="AC13" s="342"/>
      <c r="AD13" s="342"/>
      <c r="AE13" s="342"/>
      <c r="AF13" s="342"/>
      <c r="AG13" s="342"/>
      <c r="AH13" s="342"/>
      <c r="AI13" s="342"/>
      <c r="AJ13" s="342"/>
      <c r="AK13" s="348" t="str">
        <f t="shared" si="1"/>
        <v/>
      </c>
      <c r="AL13" s="349" t="str">
        <f t="shared" si="2"/>
        <v/>
      </c>
      <c r="AM13" s="349" t="str">
        <f t="shared" si="3"/>
        <v/>
      </c>
      <c r="AN13" s="349" t="str">
        <f t="shared" si="4"/>
        <v/>
      </c>
      <c r="AO13" s="349" t="str">
        <f t="shared" si="5"/>
        <v/>
      </c>
      <c r="AP13" s="332"/>
      <c r="AQ13" s="329"/>
    </row>
    <row r="14" spans="2:43">
      <c r="B14" s="329"/>
      <c r="C14" s="332"/>
      <c r="D14" s="347" t="str">
        <f>IF(ข้อมูลนร.2!D12="","",ข้อมูลนร.2!D12)</f>
        <v/>
      </c>
      <c r="E14" s="540"/>
      <c r="F14" s="342"/>
      <c r="G14" s="342"/>
      <c r="H14" s="342"/>
      <c r="I14" s="342"/>
      <c r="J14" s="342"/>
      <c r="K14" s="342"/>
      <c r="L14" s="342"/>
      <c r="M14" s="342"/>
      <c r="N14" s="342"/>
      <c r="O14" s="342"/>
      <c r="P14" s="342"/>
      <c r="Q14" s="342"/>
      <c r="R14" s="342"/>
      <c r="S14" s="342"/>
      <c r="T14" s="342"/>
      <c r="U14" s="342"/>
      <c r="V14" s="342"/>
      <c r="W14" s="342"/>
      <c r="X14" s="342"/>
      <c r="Y14" s="342"/>
      <c r="Z14" s="342"/>
      <c r="AA14" s="342"/>
      <c r="AB14" s="342"/>
      <c r="AC14" s="342"/>
      <c r="AD14" s="342"/>
      <c r="AE14" s="342"/>
      <c r="AF14" s="342"/>
      <c r="AG14" s="342"/>
      <c r="AH14" s="342"/>
      <c r="AI14" s="342"/>
      <c r="AJ14" s="342"/>
      <c r="AK14" s="348" t="str">
        <f t="shared" si="1"/>
        <v/>
      </c>
      <c r="AL14" s="349" t="str">
        <f t="shared" si="2"/>
        <v/>
      </c>
      <c r="AM14" s="349" t="str">
        <f t="shared" si="3"/>
        <v/>
      </c>
      <c r="AN14" s="349" t="str">
        <f t="shared" si="4"/>
        <v/>
      </c>
      <c r="AO14" s="349" t="str">
        <f t="shared" si="5"/>
        <v/>
      </c>
      <c r="AP14" s="332"/>
      <c r="AQ14" s="329"/>
    </row>
    <row r="15" spans="2:43">
      <c r="B15" s="329"/>
      <c r="C15" s="332"/>
      <c r="D15" s="347" t="str">
        <f>IF(ข้อมูลนร.2!D13="","",ข้อมูลนร.2!D13)</f>
        <v/>
      </c>
      <c r="E15" s="540"/>
      <c r="F15" s="342"/>
      <c r="G15" s="342"/>
      <c r="H15" s="342"/>
      <c r="I15" s="342"/>
      <c r="J15" s="342"/>
      <c r="K15" s="342"/>
      <c r="L15" s="342"/>
      <c r="M15" s="342"/>
      <c r="N15" s="342"/>
      <c r="O15" s="342"/>
      <c r="P15" s="342"/>
      <c r="Q15" s="342"/>
      <c r="R15" s="342"/>
      <c r="S15" s="342"/>
      <c r="T15" s="342"/>
      <c r="U15" s="342"/>
      <c r="V15" s="342"/>
      <c r="W15" s="342"/>
      <c r="X15" s="342"/>
      <c r="Y15" s="342"/>
      <c r="Z15" s="342"/>
      <c r="AA15" s="342"/>
      <c r="AB15" s="342"/>
      <c r="AC15" s="342"/>
      <c r="AD15" s="342"/>
      <c r="AE15" s="342"/>
      <c r="AF15" s="342"/>
      <c r="AG15" s="342"/>
      <c r="AH15" s="342"/>
      <c r="AI15" s="342"/>
      <c r="AJ15" s="342"/>
      <c r="AK15" s="348" t="str">
        <f t="shared" si="1"/>
        <v/>
      </c>
      <c r="AL15" s="349" t="str">
        <f t="shared" si="2"/>
        <v/>
      </c>
      <c r="AM15" s="349" t="str">
        <f t="shared" si="3"/>
        <v/>
      </c>
      <c r="AN15" s="349" t="str">
        <f t="shared" si="4"/>
        <v/>
      </c>
      <c r="AO15" s="349" t="str">
        <f t="shared" si="5"/>
        <v/>
      </c>
      <c r="AP15" s="332"/>
      <c r="AQ15" s="329"/>
    </row>
    <row r="16" spans="2:43">
      <c r="B16" s="329"/>
      <c r="C16" s="332"/>
      <c r="D16" s="347" t="str">
        <f>IF(ข้อมูลนร.2!D14="","",ข้อมูลนร.2!D14)</f>
        <v/>
      </c>
      <c r="E16" s="540"/>
      <c r="F16" s="342"/>
      <c r="G16" s="342"/>
      <c r="H16" s="342"/>
      <c r="I16" s="342"/>
      <c r="J16" s="342"/>
      <c r="K16" s="342"/>
      <c r="L16" s="342"/>
      <c r="M16" s="342"/>
      <c r="N16" s="342"/>
      <c r="O16" s="342"/>
      <c r="P16" s="342"/>
      <c r="Q16" s="342"/>
      <c r="R16" s="342"/>
      <c r="S16" s="342"/>
      <c r="T16" s="342"/>
      <c r="U16" s="342"/>
      <c r="V16" s="342"/>
      <c r="W16" s="342"/>
      <c r="X16" s="342"/>
      <c r="Y16" s="342"/>
      <c r="Z16" s="342"/>
      <c r="AA16" s="342"/>
      <c r="AB16" s="342"/>
      <c r="AC16" s="342"/>
      <c r="AD16" s="342"/>
      <c r="AE16" s="342"/>
      <c r="AF16" s="342"/>
      <c r="AG16" s="342"/>
      <c r="AH16" s="342"/>
      <c r="AI16" s="342"/>
      <c r="AJ16" s="342"/>
      <c r="AK16" s="348" t="str">
        <f t="shared" si="1"/>
        <v/>
      </c>
      <c r="AL16" s="349" t="str">
        <f t="shared" si="2"/>
        <v/>
      </c>
      <c r="AM16" s="349" t="str">
        <f t="shared" si="3"/>
        <v/>
      </c>
      <c r="AN16" s="349" t="str">
        <f t="shared" si="4"/>
        <v/>
      </c>
      <c r="AO16" s="349" t="str">
        <f t="shared" si="5"/>
        <v/>
      </c>
      <c r="AP16" s="332"/>
      <c r="AQ16" s="329"/>
    </row>
    <row r="17" spans="2:43">
      <c r="B17" s="329"/>
      <c r="C17" s="332"/>
      <c r="D17" s="347" t="str">
        <f>IF(ข้อมูลนร.2!D15="","",ข้อมูลนร.2!D15)</f>
        <v/>
      </c>
      <c r="E17" s="540"/>
      <c r="F17" s="342"/>
      <c r="G17" s="342"/>
      <c r="H17" s="342"/>
      <c r="I17" s="342"/>
      <c r="J17" s="342"/>
      <c r="K17" s="342"/>
      <c r="L17" s="342"/>
      <c r="M17" s="342"/>
      <c r="N17" s="342"/>
      <c r="O17" s="342"/>
      <c r="P17" s="342"/>
      <c r="Q17" s="342"/>
      <c r="R17" s="342"/>
      <c r="S17" s="342"/>
      <c r="T17" s="342"/>
      <c r="U17" s="342"/>
      <c r="V17" s="342"/>
      <c r="W17" s="342"/>
      <c r="X17" s="342"/>
      <c r="Y17" s="342"/>
      <c r="Z17" s="342"/>
      <c r="AA17" s="342"/>
      <c r="AB17" s="342"/>
      <c r="AC17" s="342"/>
      <c r="AD17" s="342"/>
      <c r="AE17" s="342"/>
      <c r="AF17" s="342"/>
      <c r="AG17" s="342"/>
      <c r="AH17" s="342"/>
      <c r="AI17" s="342"/>
      <c r="AJ17" s="342"/>
      <c r="AK17" s="348" t="str">
        <f t="shared" si="1"/>
        <v/>
      </c>
      <c r="AL17" s="349" t="str">
        <f t="shared" si="2"/>
        <v/>
      </c>
      <c r="AM17" s="349" t="str">
        <f t="shared" si="3"/>
        <v/>
      </c>
      <c r="AN17" s="349" t="str">
        <f t="shared" si="4"/>
        <v/>
      </c>
      <c r="AO17" s="349" t="str">
        <f t="shared" si="5"/>
        <v/>
      </c>
      <c r="AP17" s="332"/>
      <c r="AQ17" s="329"/>
    </row>
    <row r="18" spans="2:43">
      <c r="B18" s="329"/>
      <c r="C18" s="332"/>
      <c r="D18" s="347" t="str">
        <f>IF(ข้อมูลนร.2!D16="","",ข้อมูลนร.2!D16)</f>
        <v/>
      </c>
      <c r="E18" s="540"/>
      <c r="F18" s="342"/>
      <c r="G18" s="342"/>
      <c r="H18" s="342"/>
      <c r="I18" s="342"/>
      <c r="J18" s="342"/>
      <c r="K18" s="342"/>
      <c r="L18" s="342"/>
      <c r="M18" s="342"/>
      <c r="N18" s="342"/>
      <c r="O18" s="342"/>
      <c r="P18" s="342"/>
      <c r="Q18" s="342"/>
      <c r="R18" s="342"/>
      <c r="S18" s="342"/>
      <c r="T18" s="342"/>
      <c r="U18" s="342"/>
      <c r="V18" s="342"/>
      <c r="W18" s="342"/>
      <c r="X18" s="342"/>
      <c r="Y18" s="342"/>
      <c r="Z18" s="342"/>
      <c r="AA18" s="342"/>
      <c r="AB18" s="342"/>
      <c r="AC18" s="342"/>
      <c r="AD18" s="342"/>
      <c r="AE18" s="342"/>
      <c r="AF18" s="342"/>
      <c r="AG18" s="342"/>
      <c r="AH18" s="342"/>
      <c r="AI18" s="342"/>
      <c r="AJ18" s="342"/>
      <c r="AK18" s="348" t="str">
        <f t="shared" si="1"/>
        <v/>
      </c>
      <c r="AL18" s="349" t="str">
        <f t="shared" si="2"/>
        <v/>
      </c>
      <c r="AM18" s="349" t="str">
        <f t="shared" si="3"/>
        <v/>
      </c>
      <c r="AN18" s="349" t="str">
        <f t="shared" si="4"/>
        <v/>
      </c>
      <c r="AO18" s="349" t="str">
        <f t="shared" si="5"/>
        <v/>
      </c>
      <c r="AP18" s="332"/>
      <c r="AQ18" s="329"/>
    </row>
    <row r="19" spans="2:43">
      <c r="B19" s="329"/>
      <c r="C19" s="332"/>
      <c r="D19" s="347" t="str">
        <f>IF(ข้อมูลนร.2!D17="","",ข้อมูลนร.2!D17)</f>
        <v/>
      </c>
      <c r="E19" s="540"/>
      <c r="F19" s="342"/>
      <c r="G19" s="342"/>
      <c r="H19" s="342"/>
      <c r="I19" s="342"/>
      <c r="J19" s="342"/>
      <c r="K19" s="342"/>
      <c r="L19" s="342"/>
      <c r="M19" s="342"/>
      <c r="N19" s="342"/>
      <c r="O19" s="342"/>
      <c r="P19" s="342"/>
      <c r="Q19" s="342"/>
      <c r="R19" s="342"/>
      <c r="S19" s="342"/>
      <c r="T19" s="342"/>
      <c r="U19" s="342"/>
      <c r="V19" s="342"/>
      <c r="W19" s="342"/>
      <c r="X19" s="342"/>
      <c r="Y19" s="342"/>
      <c r="Z19" s="342"/>
      <c r="AA19" s="342"/>
      <c r="AB19" s="342"/>
      <c r="AC19" s="342"/>
      <c r="AD19" s="342"/>
      <c r="AE19" s="342"/>
      <c r="AF19" s="342"/>
      <c r="AG19" s="342"/>
      <c r="AH19" s="342"/>
      <c r="AI19" s="342"/>
      <c r="AJ19" s="342"/>
      <c r="AK19" s="348" t="str">
        <f t="shared" si="1"/>
        <v/>
      </c>
      <c r="AL19" s="349" t="str">
        <f t="shared" si="2"/>
        <v/>
      </c>
      <c r="AM19" s="349" t="str">
        <f t="shared" si="3"/>
        <v/>
      </c>
      <c r="AN19" s="349" t="str">
        <f t="shared" si="4"/>
        <v/>
      </c>
      <c r="AO19" s="349" t="str">
        <f t="shared" si="5"/>
        <v/>
      </c>
      <c r="AP19" s="332"/>
      <c r="AQ19" s="329"/>
    </row>
    <row r="20" spans="2:43">
      <c r="B20" s="329"/>
      <c r="C20" s="332"/>
      <c r="D20" s="347" t="str">
        <f>IF(ข้อมูลนร.2!D18="","",ข้อมูลนร.2!D18)</f>
        <v/>
      </c>
      <c r="E20" s="540"/>
      <c r="F20" s="342"/>
      <c r="G20" s="342"/>
      <c r="H20" s="342"/>
      <c r="I20" s="342"/>
      <c r="J20" s="342"/>
      <c r="K20" s="342"/>
      <c r="L20" s="342"/>
      <c r="M20" s="342"/>
      <c r="N20" s="342"/>
      <c r="O20" s="342"/>
      <c r="P20" s="342"/>
      <c r="Q20" s="342"/>
      <c r="R20" s="342"/>
      <c r="S20" s="342"/>
      <c r="T20" s="342"/>
      <c r="U20" s="342"/>
      <c r="V20" s="342"/>
      <c r="W20" s="342"/>
      <c r="X20" s="342"/>
      <c r="Y20" s="342"/>
      <c r="Z20" s="342"/>
      <c r="AA20" s="342"/>
      <c r="AB20" s="342"/>
      <c r="AC20" s="342"/>
      <c r="AD20" s="342"/>
      <c r="AE20" s="342"/>
      <c r="AF20" s="342"/>
      <c r="AG20" s="342"/>
      <c r="AH20" s="342"/>
      <c r="AI20" s="342"/>
      <c r="AJ20" s="342"/>
      <c r="AK20" s="348" t="str">
        <f t="shared" si="1"/>
        <v/>
      </c>
      <c r="AL20" s="349" t="str">
        <f t="shared" si="2"/>
        <v/>
      </c>
      <c r="AM20" s="349" t="str">
        <f t="shared" si="3"/>
        <v/>
      </c>
      <c r="AN20" s="349" t="str">
        <f t="shared" si="4"/>
        <v/>
      </c>
      <c r="AO20" s="349" t="str">
        <f t="shared" si="5"/>
        <v/>
      </c>
      <c r="AP20" s="332"/>
      <c r="AQ20" s="329"/>
    </row>
    <row r="21" spans="2:43">
      <c r="B21" s="329"/>
      <c r="C21" s="332"/>
      <c r="D21" s="347" t="str">
        <f>IF(ข้อมูลนร.2!D19="","",ข้อมูลนร.2!D19)</f>
        <v/>
      </c>
      <c r="E21" s="540"/>
      <c r="F21" s="342"/>
      <c r="G21" s="342"/>
      <c r="H21" s="342"/>
      <c r="I21" s="342"/>
      <c r="J21" s="342"/>
      <c r="K21" s="342"/>
      <c r="L21" s="342"/>
      <c r="M21" s="342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8" t="str">
        <f t="shared" si="1"/>
        <v/>
      </c>
      <c r="AL21" s="349" t="str">
        <f t="shared" si="2"/>
        <v/>
      </c>
      <c r="AM21" s="349" t="str">
        <f t="shared" si="3"/>
        <v/>
      </c>
      <c r="AN21" s="349" t="str">
        <f t="shared" si="4"/>
        <v/>
      </c>
      <c r="AO21" s="349" t="str">
        <f t="shared" si="5"/>
        <v/>
      </c>
      <c r="AP21" s="332"/>
      <c r="AQ21" s="329"/>
    </row>
    <row r="22" spans="2:43">
      <c r="B22" s="329"/>
      <c r="C22" s="332"/>
      <c r="D22" s="347" t="str">
        <f>IF(ข้อมูลนร.2!D20="","",ข้อมูลนร.2!D20)</f>
        <v/>
      </c>
      <c r="E22" s="540"/>
      <c r="F22" s="342"/>
      <c r="G22" s="342"/>
      <c r="H22" s="342"/>
      <c r="I22" s="342"/>
      <c r="J22" s="342"/>
      <c r="K22" s="342"/>
      <c r="L22" s="342"/>
      <c r="M22" s="342"/>
      <c r="N22" s="342"/>
      <c r="O22" s="342"/>
      <c r="P22" s="342"/>
      <c r="Q22" s="342"/>
      <c r="R22" s="342"/>
      <c r="S22" s="342"/>
      <c r="T22" s="342"/>
      <c r="U22" s="342"/>
      <c r="V22" s="342"/>
      <c r="W22" s="342"/>
      <c r="X22" s="342"/>
      <c r="Y22" s="342"/>
      <c r="Z22" s="342"/>
      <c r="AA22" s="342"/>
      <c r="AB22" s="342"/>
      <c r="AC22" s="342"/>
      <c r="AD22" s="342"/>
      <c r="AE22" s="342"/>
      <c r="AF22" s="342"/>
      <c r="AG22" s="342"/>
      <c r="AH22" s="342"/>
      <c r="AI22" s="342"/>
      <c r="AJ22" s="342"/>
      <c r="AK22" s="348" t="str">
        <f t="shared" si="1"/>
        <v/>
      </c>
      <c r="AL22" s="349" t="str">
        <f t="shared" si="2"/>
        <v/>
      </c>
      <c r="AM22" s="349" t="str">
        <f t="shared" si="3"/>
        <v/>
      </c>
      <c r="AN22" s="349" t="str">
        <f t="shared" si="4"/>
        <v/>
      </c>
      <c r="AO22" s="349" t="str">
        <f t="shared" si="5"/>
        <v/>
      </c>
      <c r="AP22" s="332"/>
      <c r="AQ22" s="329"/>
    </row>
    <row r="23" spans="2:43">
      <c r="B23" s="329"/>
      <c r="C23" s="332"/>
      <c r="D23" s="347" t="str">
        <f>IF(ข้อมูลนร.2!D21="","",ข้อมูลนร.2!D21)</f>
        <v/>
      </c>
      <c r="E23" s="540"/>
      <c r="F23" s="342"/>
      <c r="G23" s="342"/>
      <c r="H23" s="342"/>
      <c r="I23" s="342"/>
      <c r="J23" s="342"/>
      <c r="K23" s="342"/>
      <c r="L23" s="342"/>
      <c r="M23" s="342"/>
      <c r="N23" s="342"/>
      <c r="O23" s="342"/>
      <c r="P23" s="342"/>
      <c r="Q23" s="342"/>
      <c r="R23" s="342"/>
      <c r="S23" s="342"/>
      <c r="T23" s="342"/>
      <c r="U23" s="342"/>
      <c r="V23" s="342"/>
      <c r="W23" s="342"/>
      <c r="X23" s="342"/>
      <c r="Y23" s="342"/>
      <c r="Z23" s="342"/>
      <c r="AA23" s="342"/>
      <c r="AB23" s="342"/>
      <c r="AC23" s="342"/>
      <c r="AD23" s="342"/>
      <c r="AE23" s="342"/>
      <c r="AF23" s="342"/>
      <c r="AG23" s="342"/>
      <c r="AH23" s="342"/>
      <c r="AI23" s="342"/>
      <c r="AJ23" s="342"/>
      <c r="AK23" s="348" t="str">
        <f t="shared" si="1"/>
        <v/>
      </c>
      <c r="AL23" s="349" t="str">
        <f t="shared" si="2"/>
        <v/>
      </c>
      <c r="AM23" s="349" t="str">
        <f t="shared" si="3"/>
        <v/>
      </c>
      <c r="AN23" s="349" t="str">
        <f t="shared" si="4"/>
        <v/>
      </c>
      <c r="AO23" s="349" t="str">
        <f t="shared" si="5"/>
        <v/>
      </c>
      <c r="AP23" s="332"/>
      <c r="AQ23" s="329"/>
    </row>
    <row r="24" spans="2:43">
      <c r="B24" s="329"/>
      <c r="C24" s="332"/>
      <c r="D24" s="347" t="str">
        <f>IF(ข้อมูลนร.2!D22="","",ข้อมูลนร.2!D22)</f>
        <v/>
      </c>
      <c r="E24" s="540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2"/>
      <c r="V24" s="342"/>
      <c r="W24" s="342"/>
      <c r="X24" s="342"/>
      <c r="Y24" s="342"/>
      <c r="Z24" s="342"/>
      <c r="AA24" s="342"/>
      <c r="AB24" s="342"/>
      <c r="AC24" s="342"/>
      <c r="AD24" s="342"/>
      <c r="AE24" s="342"/>
      <c r="AF24" s="342"/>
      <c r="AG24" s="342"/>
      <c r="AH24" s="342"/>
      <c r="AI24" s="342"/>
      <c r="AJ24" s="342"/>
      <c r="AK24" s="348" t="str">
        <f t="shared" si="1"/>
        <v/>
      </c>
      <c r="AL24" s="349" t="str">
        <f t="shared" si="2"/>
        <v/>
      </c>
      <c r="AM24" s="349" t="str">
        <f t="shared" si="3"/>
        <v/>
      </c>
      <c r="AN24" s="349" t="str">
        <f t="shared" si="4"/>
        <v/>
      </c>
      <c r="AO24" s="349" t="str">
        <f t="shared" si="5"/>
        <v/>
      </c>
      <c r="AP24" s="332"/>
      <c r="AQ24" s="329"/>
    </row>
    <row r="25" spans="2:43">
      <c r="B25" s="329"/>
      <c r="C25" s="332"/>
      <c r="D25" s="347" t="str">
        <f>IF(ข้อมูลนร.2!D23="","",ข้อมูลนร.2!D23)</f>
        <v/>
      </c>
      <c r="E25" s="540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2"/>
      <c r="W25" s="342"/>
      <c r="X25" s="342"/>
      <c r="Y25" s="342"/>
      <c r="Z25" s="342"/>
      <c r="AA25" s="342"/>
      <c r="AB25" s="342"/>
      <c r="AC25" s="342"/>
      <c r="AD25" s="342"/>
      <c r="AE25" s="342"/>
      <c r="AF25" s="342"/>
      <c r="AG25" s="342"/>
      <c r="AH25" s="342"/>
      <c r="AI25" s="342"/>
      <c r="AJ25" s="342"/>
      <c r="AK25" s="348" t="str">
        <f t="shared" si="1"/>
        <v/>
      </c>
      <c r="AL25" s="349" t="str">
        <f t="shared" si="2"/>
        <v/>
      </c>
      <c r="AM25" s="349" t="str">
        <f t="shared" si="3"/>
        <v/>
      </c>
      <c r="AN25" s="349" t="str">
        <f t="shared" si="4"/>
        <v/>
      </c>
      <c r="AO25" s="349" t="str">
        <f t="shared" si="5"/>
        <v/>
      </c>
      <c r="AP25" s="332"/>
      <c r="AQ25" s="329"/>
    </row>
    <row r="26" spans="2:43">
      <c r="B26" s="329"/>
      <c r="C26" s="332"/>
      <c r="D26" s="347" t="str">
        <f>IF(ข้อมูลนร.2!D24="","",ข้อมูลนร.2!D24)</f>
        <v/>
      </c>
      <c r="E26" s="540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2"/>
      <c r="W26" s="342"/>
      <c r="X26" s="342"/>
      <c r="Y26" s="342"/>
      <c r="Z26" s="342"/>
      <c r="AA26" s="342"/>
      <c r="AB26" s="342"/>
      <c r="AC26" s="342"/>
      <c r="AD26" s="342"/>
      <c r="AE26" s="342"/>
      <c r="AF26" s="342"/>
      <c r="AG26" s="342"/>
      <c r="AH26" s="342"/>
      <c r="AI26" s="342"/>
      <c r="AJ26" s="342"/>
      <c r="AK26" s="348" t="str">
        <f t="shared" si="1"/>
        <v/>
      </c>
      <c r="AL26" s="349" t="str">
        <f t="shared" si="2"/>
        <v/>
      </c>
      <c r="AM26" s="349" t="str">
        <f t="shared" si="3"/>
        <v/>
      </c>
      <c r="AN26" s="349" t="str">
        <f t="shared" si="4"/>
        <v/>
      </c>
      <c r="AO26" s="349" t="str">
        <f t="shared" si="5"/>
        <v/>
      </c>
      <c r="AP26" s="332"/>
      <c r="AQ26" s="329"/>
    </row>
    <row r="27" spans="2:43">
      <c r="B27" s="329"/>
      <c r="C27" s="332"/>
      <c r="D27" s="347" t="str">
        <f>IF(ข้อมูลนร.2!D25="","",ข้อมูลนร.2!D25)</f>
        <v/>
      </c>
      <c r="E27" s="540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2"/>
      <c r="W27" s="342"/>
      <c r="X27" s="342"/>
      <c r="Y27" s="342"/>
      <c r="Z27" s="342"/>
      <c r="AA27" s="342"/>
      <c r="AB27" s="342"/>
      <c r="AC27" s="342"/>
      <c r="AD27" s="342"/>
      <c r="AE27" s="342"/>
      <c r="AF27" s="342"/>
      <c r="AG27" s="342"/>
      <c r="AH27" s="342"/>
      <c r="AI27" s="342"/>
      <c r="AJ27" s="342"/>
      <c r="AK27" s="348" t="str">
        <f t="shared" si="1"/>
        <v/>
      </c>
      <c r="AL27" s="349" t="str">
        <f t="shared" si="2"/>
        <v/>
      </c>
      <c r="AM27" s="349" t="str">
        <f t="shared" si="3"/>
        <v/>
      </c>
      <c r="AN27" s="349" t="str">
        <f t="shared" si="4"/>
        <v/>
      </c>
      <c r="AO27" s="349" t="str">
        <f t="shared" si="5"/>
        <v/>
      </c>
      <c r="AP27" s="332"/>
      <c r="AQ27" s="329"/>
    </row>
    <row r="28" spans="2:43">
      <c r="B28" s="329"/>
      <c r="C28" s="332"/>
      <c r="D28" s="347" t="str">
        <f>IF(ข้อมูลนร.2!D26="","",ข้อมูลนร.2!D26)</f>
        <v/>
      </c>
      <c r="E28" s="540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2"/>
      <c r="W28" s="342"/>
      <c r="X28" s="342"/>
      <c r="Y28" s="342"/>
      <c r="Z28" s="342"/>
      <c r="AA28" s="342"/>
      <c r="AB28" s="342"/>
      <c r="AC28" s="342"/>
      <c r="AD28" s="342"/>
      <c r="AE28" s="342"/>
      <c r="AF28" s="342"/>
      <c r="AG28" s="342"/>
      <c r="AH28" s="342"/>
      <c r="AI28" s="342"/>
      <c r="AJ28" s="342"/>
      <c r="AK28" s="348" t="str">
        <f t="shared" si="1"/>
        <v/>
      </c>
      <c r="AL28" s="349" t="str">
        <f t="shared" si="2"/>
        <v/>
      </c>
      <c r="AM28" s="349" t="str">
        <f t="shared" si="3"/>
        <v/>
      </c>
      <c r="AN28" s="349" t="str">
        <f t="shared" si="4"/>
        <v/>
      </c>
      <c r="AO28" s="349" t="str">
        <f t="shared" si="5"/>
        <v/>
      </c>
      <c r="AP28" s="332"/>
      <c r="AQ28" s="329"/>
    </row>
    <row r="29" spans="2:43">
      <c r="B29" s="329"/>
      <c r="C29" s="332"/>
      <c r="D29" s="347" t="str">
        <f>IF(ข้อมูลนร.2!D27="","",ข้อมูลนร.2!D27)</f>
        <v/>
      </c>
      <c r="E29" s="540"/>
      <c r="F29" s="342"/>
      <c r="G29" s="342"/>
      <c r="H29" s="342"/>
      <c r="I29" s="342"/>
      <c r="J29" s="342"/>
      <c r="K29" s="342"/>
      <c r="L29" s="342"/>
      <c r="M29" s="342"/>
      <c r="N29" s="342"/>
      <c r="O29" s="342"/>
      <c r="P29" s="342"/>
      <c r="Q29" s="342"/>
      <c r="R29" s="342"/>
      <c r="S29" s="342"/>
      <c r="T29" s="342"/>
      <c r="U29" s="342"/>
      <c r="V29" s="342"/>
      <c r="W29" s="342"/>
      <c r="X29" s="342"/>
      <c r="Y29" s="342"/>
      <c r="Z29" s="342"/>
      <c r="AA29" s="342"/>
      <c r="AB29" s="342"/>
      <c r="AC29" s="342"/>
      <c r="AD29" s="342"/>
      <c r="AE29" s="342"/>
      <c r="AF29" s="342"/>
      <c r="AG29" s="342"/>
      <c r="AH29" s="342"/>
      <c r="AI29" s="342"/>
      <c r="AJ29" s="342"/>
      <c r="AK29" s="348" t="str">
        <f t="shared" si="1"/>
        <v/>
      </c>
      <c r="AL29" s="349" t="str">
        <f t="shared" si="2"/>
        <v/>
      </c>
      <c r="AM29" s="349" t="str">
        <f t="shared" si="3"/>
        <v/>
      </c>
      <c r="AN29" s="349" t="str">
        <f t="shared" si="4"/>
        <v/>
      </c>
      <c r="AO29" s="349" t="str">
        <f t="shared" si="5"/>
        <v/>
      </c>
      <c r="AP29" s="332"/>
      <c r="AQ29" s="329"/>
    </row>
    <row r="30" spans="2:43">
      <c r="B30" s="329"/>
      <c r="C30" s="332"/>
      <c r="D30" s="347" t="str">
        <f>IF(ข้อมูลนร.2!D28="","",ข้อมูลนร.2!D28)</f>
        <v/>
      </c>
      <c r="E30" s="540"/>
      <c r="F30" s="342"/>
      <c r="G30" s="342"/>
      <c r="H30" s="342"/>
      <c r="I30" s="342"/>
      <c r="J30" s="342"/>
      <c r="K30" s="342"/>
      <c r="L30" s="342"/>
      <c r="M30" s="342"/>
      <c r="N30" s="342"/>
      <c r="O30" s="342"/>
      <c r="P30" s="342"/>
      <c r="Q30" s="342"/>
      <c r="R30" s="342"/>
      <c r="S30" s="342"/>
      <c r="T30" s="342"/>
      <c r="U30" s="342"/>
      <c r="V30" s="342"/>
      <c r="W30" s="342"/>
      <c r="X30" s="342"/>
      <c r="Y30" s="342"/>
      <c r="Z30" s="342"/>
      <c r="AA30" s="342"/>
      <c r="AB30" s="342"/>
      <c r="AC30" s="342"/>
      <c r="AD30" s="342"/>
      <c r="AE30" s="342"/>
      <c r="AF30" s="342"/>
      <c r="AG30" s="342"/>
      <c r="AH30" s="342"/>
      <c r="AI30" s="342"/>
      <c r="AJ30" s="342"/>
      <c r="AK30" s="348" t="str">
        <f t="shared" si="1"/>
        <v/>
      </c>
      <c r="AL30" s="349" t="str">
        <f t="shared" si="2"/>
        <v/>
      </c>
      <c r="AM30" s="349" t="str">
        <f t="shared" si="3"/>
        <v/>
      </c>
      <c r="AN30" s="349" t="str">
        <f t="shared" si="4"/>
        <v/>
      </c>
      <c r="AO30" s="349" t="str">
        <f t="shared" si="5"/>
        <v/>
      </c>
      <c r="AP30" s="332"/>
      <c r="AQ30" s="329"/>
    </row>
    <row r="31" spans="2:43">
      <c r="B31" s="329"/>
      <c r="C31" s="332"/>
      <c r="D31" s="347" t="str">
        <f>IF(ข้อมูลนร.2!D29="","",ข้อมูลนร.2!D29)</f>
        <v/>
      </c>
      <c r="E31" s="540"/>
      <c r="F31" s="342"/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342"/>
      <c r="S31" s="342"/>
      <c r="T31" s="342"/>
      <c r="U31" s="342"/>
      <c r="V31" s="342"/>
      <c r="W31" s="342"/>
      <c r="X31" s="342"/>
      <c r="Y31" s="342"/>
      <c r="Z31" s="342"/>
      <c r="AA31" s="342"/>
      <c r="AB31" s="342"/>
      <c r="AC31" s="342"/>
      <c r="AD31" s="342"/>
      <c r="AE31" s="342"/>
      <c r="AF31" s="342"/>
      <c r="AG31" s="342"/>
      <c r="AH31" s="342"/>
      <c r="AI31" s="342"/>
      <c r="AJ31" s="342"/>
      <c r="AK31" s="348" t="str">
        <f t="shared" si="1"/>
        <v/>
      </c>
      <c r="AL31" s="349" t="str">
        <f t="shared" si="2"/>
        <v/>
      </c>
      <c r="AM31" s="349" t="str">
        <f t="shared" si="3"/>
        <v/>
      </c>
      <c r="AN31" s="349" t="str">
        <f t="shared" si="4"/>
        <v/>
      </c>
      <c r="AO31" s="349" t="str">
        <f t="shared" si="5"/>
        <v/>
      </c>
      <c r="AP31" s="332"/>
      <c r="AQ31" s="329"/>
    </row>
    <row r="32" spans="2:43">
      <c r="B32" s="329"/>
      <c r="C32" s="332"/>
      <c r="D32" s="347" t="str">
        <f>IF(ข้อมูลนร.2!D30="","",ข้อมูลนร.2!D30)</f>
        <v/>
      </c>
      <c r="E32" s="540"/>
      <c r="F32" s="342"/>
      <c r="G32" s="342"/>
      <c r="H32" s="342"/>
      <c r="I32" s="342"/>
      <c r="J32" s="342"/>
      <c r="K32" s="342"/>
      <c r="L32" s="342"/>
      <c r="M32" s="342"/>
      <c r="N32" s="342"/>
      <c r="O32" s="342"/>
      <c r="P32" s="342"/>
      <c r="Q32" s="342"/>
      <c r="R32" s="342"/>
      <c r="S32" s="342"/>
      <c r="T32" s="342"/>
      <c r="U32" s="342"/>
      <c r="V32" s="342"/>
      <c r="W32" s="342"/>
      <c r="X32" s="342"/>
      <c r="Y32" s="342"/>
      <c r="Z32" s="342"/>
      <c r="AA32" s="342"/>
      <c r="AB32" s="342"/>
      <c r="AC32" s="342"/>
      <c r="AD32" s="342"/>
      <c r="AE32" s="342"/>
      <c r="AF32" s="342"/>
      <c r="AG32" s="342"/>
      <c r="AH32" s="342"/>
      <c r="AI32" s="342"/>
      <c r="AJ32" s="342"/>
      <c r="AK32" s="348" t="str">
        <f t="shared" si="1"/>
        <v/>
      </c>
      <c r="AL32" s="349" t="str">
        <f t="shared" si="2"/>
        <v/>
      </c>
      <c r="AM32" s="349" t="str">
        <f t="shared" si="3"/>
        <v/>
      </c>
      <c r="AN32" s="349" t="str">
        <f t="shared" si="4"/>
        <v/>
      </c>
      <c r="AO32" s="349" t="str">
        <f t="shared" si="5"/>
        <v/>
      </c>
      <c r="AP32" s="332"/>
      <c r="AQ32" s="329"/>
    </row>
    <row r="33" spans="2:43">
      <c r="B33" s="329"/>
      <c r="C33" s="332"/>
      <c r="D33" s="347" t="str">
        <f>IF(ข้อมูลนร.2!D31="","",ข้อมูลนร.2!D31)</f>
        <v/>
      </c>
      <c r="E33" s="540"/>
      <c r="F33" s="342"/>
      <c r="G33" s="342"/>
      <c r="H33" s="342"/>
      <c r="I33" s="342"/>
      <c r="J33" s="342"/>
      <c r="K33" s="342"/>
      <c r="L33" s="342"/>
      <c r="M33" s="342"/>
      <c r="N33" s="342"/>
      <c r="O33" s="342"/>
      <c r="P33" s="342"/>
      <c r="Q33" s="342"/>
      <c r="R33" s="342"/>
      <c r="S33" s="342"/>
      <c r="T33" s="342"/>
      <c r="U33" s="342"/>
      <c r="V33" s="342"/>
      <c r="W33" s="342"/>
      <c r="X33" s="342"/>
      <c r="Y33" s="342"/>
      <c r="Z33" s="342"/>
      <c r="AA33" s="342"/>
      <c r="AB33" s="342"/>
      <c r="AC33" s="342"/>
      <c r="AD33" s="342"/>
      <c r="AE33" s="342"/>
      <c r="AF33" s="342"/>
      <c r="AG33" s="342"/>
      <c r="AH33" s="342"/>
      <c r="AI33" s="342"/>
      <c r="AJ33" s="342"/>
      <c r="AK33" s="348" t="str">
        <f t="shared" si="1"/>
        <v/>
      </c>
      <c r="AL33" s="349" t="str">
        <f t="shared" si="2"/>
        <v/>
      </c>
      <c r="AM33" s="349" t="str">
        <f t="shared" si="3"/>
        <v/>
      </c>
      <c r="AN33" s="349" t="str">
        <f t="shared" si="4"/>
        <v/>
      </c>
      <c r="AO33" s="349" t="str">
        <f t="shared" si="5"/>
        <v/>
      </c>
      <c r="AP33" s="332"/>
      <c r="AQ33" s="329"/>
    </row>
    <row r="34" spans="2:43">
      <c r="B34" s="329"/>
      <c r="C34" s="332"/>
      <c r="D34" s="347" t="str">
        <f>IF(ข้อมูลนร.2!D32="","",ข้อมูลนร.2!D32)</f>
        <v/>
      </c>
      <c r="E34" s="540"/>
      <c r="F34" s="342"/>
      <c r="G34" s="342"/>
      <c r="H34" s="342"/>
      <c r="I34" s="342"/>
      <c r="J34" s="342"/>
      <c r="K34" s="342"/>
      <c r="L34" s="342"/>
      <c r="M34" s="342"/>
      <c r="N34" s="342"/>
      <c r="O34" s="342"/>
      <c r="P34" s="342"/>
      <c r="Q34" s="342"/>
      <c r="R34" s="342"/>
      <c r="S34" s="342"/>
      <c r="T34" s="342"/>
      <c r="U34" s="342"/>
      <c r="V34" s="342"/>
      <c r="W34" s="342"/>
      <c r="X34" s="342"/>
      <c r="Y34" s="342"/>
      <c r="Z34" s="342"/>
      <c r="AA34" s="342"/>
      <c r="AB34" s="342"/>
      <c r="AC34" s="342"/>
      <c r="AD34" s="342"/>
      <c r="AE34" s="342"/>
      <c r="AF34" s="342"/>
      <c r="AG34" s="342"/>
      <c r="AH34" s="342"/>
      <c r="AI34" s="342"/>
      <c r="AJ34" s="342"/>
      <c r="AK34" s="348" t="str">
        <f t="shared" si="1"/>
        <v/>
      </c>
      <c r="AL34" s="349" t="str">
        <f t="shared" si="2"/>
        <v/>
      </c>
      <c r="AM34" s="349" t="str">
        <f t="shared" si="3"/>
        <v/>
      </c>
      <c r="AN34" s="349" t="str">
        <f t="shared" si="4"/>
        <v/>
      </c>
      <c r="AO34" s="349" t="str">
        <f t="shared" si="5"/>
        <v/>
      </c>
      <c r="AP34" s="332"/>
      <c r="AQ34" s="329"/>
    </row>
    <row r="35" spans="2:43">
      <c r="B35" s="329"/>
      <c r="C35" s="332"/>
      <c r="D35" s="347" t="str">
        <f>IF(ข้อมูลนร.2!D33="","",ข้อมูลนร.2!D33)</f>
        <v/>
      </c>
      <c r="E35" s="540"/>
      <c r="F35" s="342"/>
      <c r="G35" s="342"/>
      <c r="H35" s="342"/>
      <c r="I35" s="342"/>
      <c r="J35" s="342"/>
      <c r="K35" s="342"/>
      <c r="L35" s="342"/>
      <c r="M35" s="342"/>
      <c r="N35" s="342"/>
      <c r="O35" s="342"/>
      <c r="P35" s="342"/>
      <c r="Q35" s="342"/>
      <c r="R35" s="342"/>
      <c r="S35" s="342"/>
      <c r="T35" s="342"/>
      <c r="U35" s="342"/>
      <c r="V35" s="342"/>
      <c r="W35" s="342"/>
      <c r="X35" s="342"/>
      <c r="Y35" s="342"/>
      <c r="Z35" s="342"/>
      <c r="AA35" s="342"/>
      <c r="AB35" s="342"/>
      <c r="AC35" s="342"/>
      <c r="AD35" s="342"/>
      <c r="AE35" s="342"/>
      <c r="AF35" s="342"/>
      <c r="AG35" s="342"/>
      <c r="AH35" s="342"/>
      <c r="AI35" s="342"/>
      <c r="AJ35" s="342"/>
      <c r="AK35" s="348" t="str">
        <f t="shared" si="1"/>
        <v/>
      </c>
      <c r="AL35" s="349" t="str">
        <f t="shared" si="2"/>
        <v/>
      </c>
      <c r="AM35" s="349" t="str">
        <f t="shared" si="3"/>
        <v/>
      </c>
      <c r="AN35" s="349" t="str">
        <f t="shared" si="4"/>
        <v/>
      </c>
      <c r="AO35" s="349" t="str">
        <f t="shared" si="5"/>
        <v/>
      </c>
      <c r="AP35" s="332"/>
      <c r="AQ35" s="329"/>
    </row>
    <row r="36" spans="2:43">
      <c r="B36" s="329"/>
      <c r="C36" s="332"/>
      <c r="D36" s="347" t="str">
        <f>IF(ข้อมูลนร.2!D34="","",ข้อมูลนร.2!D34)</f>
        <v/>
      </c>
      <c r="E36" s="540"/>
      <c r="F36" s="342"/>
      <c r="G36" s="342"/>
      <c r="H36" s="342"/>
      <c r="I36" s="342"/>
      <c r="J36" s="342"/>
      <c r="K36" s="342"/>
      <c r="L36" s="342"/>
      <c r="M36" s="342"/>
      <c r="N36" s="342"/>
      <c r="O36" s="342"/>
      <c r="P36" s="342"/>
      <c r="Q36" s="342"/>
      <c r="R36" s="342"/>
      <c r="S36" s="342"/>
      <c r="T36" s="342"/>
      <c r="U36" s="342"/>
      <c r="V36" s="342"/>
      <c r="W36" s="342"/>
      <c r="X36" s="342"/>
      <c r="Y36" s="342"/>
      <c r="Z36" s="342"/>
      <c r="AA36" s="342"/>
      <c r="AB36" s="342"/>
      <c r="AC36" s="342"/>
      <c r="AD36" s="342"/>
      <c r="AE36" s="342"/>
      <c r="AF36" s="342"/>
      <c r="AG36" s="342"/>
      <c r="AH36" s="342"/>
      <c r="AI36" s="342"/>
      <c r="AJ36" s="342"/>
      <c r="AK36" s="348" t="str">
        <f t="shared" si="1"/>
        <v/>
      </c>
      <c r="AL36" s="349" t="str">
        <f t="shared" si="2"/>
        <v/>
      </c>
      <c r="AM36" s="349" t="str">
        <f t="shared" si="3"/>
        <v/>
      </c>
      <c r="AN36" s="349" t="str">
        <f t="shared" si="4"/>
        <v/>
      </c>
      <c r="AO36" s="349" t="str">
        <f t="shared" si="5"/>
        <v/>
      </c>
      <c r="AP36" s="332"/>
      <c r="AQ36" s="329"/>
    </row>
    <row r="37" spans="2:43">
      <c r="B37" s="329"/>
      <c r="C37" s="332"/>
      <c r="D37" s="347" t="str">
        <f>IF(ข้อมูลนร.2!D35="","",ข้อมูลนร.2!D35)</f>
        <v/>
      </c>
      <c r="E37" s="540"/>
      <c r="F37" s="342"/>
      <c r="G37" s="342"/>
      <c r="H37" s="342"/>
      <c r="I37" s="342"/>
      <c r="J37" s="342"/>
      <c r="K37" s="342"/>
      <c r="L37" s="342"/>
      <c r="M37" s="342"/>
      <c r="N37" s="342"/>
      <c r="O37" s="342"/>
      <c r="P37" s="342"/>
      <c r="Q37" s="342"/>
      <c r="R37" s="342"/>
      <c r="S37" s="342"/>
      <c r="T37" s="342"/>
      <c r="U37" s="342"/>
      <c r="V37" s="342"/>
      <c r="W37" s="342"/>
      <c r="X37" s="342"/>
      <c r="Y37" s="342"/>
      <c r="Z37" s="342"/>
      <c r="AA37" s="342"/>
      <c r="AB37" s="342"/>
      <c r="AC37" s="342"/>
      <c r="AD37" s="342"/>
      <c r="AE37" s="342"/>
      <c r="AF37" s="342"/>
      <c r="AG37" s="342"/>
      <c r="AH37" s="342"/>
      <c r="AI37" s="342"/>
      <c r="AJ37" s="342"/>
      <c r="AK37" s="348" t="str">
        <f t="shared" si="1"/>
        <v/>
      </c>
      <c r="AL37" s="349" t="str">
        <f t="shared" si="2"/>
        <v/>
      </c>
      <c r="AM37" s="349" t="str">
        <f t="shared" si="3"/>
        <v/>
      </c>
      <c r="AN37" s="349" t="str">
        <f t="shared" si="4"/>
        <v/>
      </c>
      <c r="AO37" s="349" t="str">
        <f t="shared" si="5"/>
        <v/>
      </c>
      <c r="AP37" s="332"/>
      <c r="AQ37" s="329"/>
    </row>
    <row r="38" spans="2:43">
      <c r="B38" s="329"/>
      <c r="C38" s="332"/>
      <c r="D38" s="347" t="str">
        <f>IF(ข้อมูลนร.2!D36="","",ข้อมูลนร.2!D36)</f>
        <v/>
      </c>
      <c r="E38" s="540"/>
      <c r="F38" s="342"/>
      <c r="G38" s="342"/>
      <c r="H38" s="342"/>
      <c r="I38" s="342"/>
      <c r="J38" s="342"/>
      <c r="K38" s="342"/>
      <c r="L38" s="342"/>
      <c r="M38" s="342"/>
      <c r="N38" s="342"/>
      <c r="O38" s="342"/>
      <c r="P38" s="342"/>
      <c r="Q38" s="342"/>
      <c r="R38" s="342"/>
      <c r="S38" s="342"/>
      <c r="T38" s="342"/>
      <c r="U38" s="342"/>
      <c r="V38" s="342"/>
      <c r="W38" s="342"/>
      <c r="X38" s="342"/>
      <c r="Y38" s="342"/>
      <c r="Z38" s="342"/>
      <c r="AA38" s="342"/>
      <c r="AB38" s="342"/>
      <c r="AC38" s="342"/>
      <c r="AD38" s="342"/>
      <c r="AE38" s="342"/>
      <c r="AF38" s="342"/>
      <c r="AG38" s="342"/>
      <c r="AH38" s="342"/>
      <c r="AI38" s="342"/>
      <c r="AJ38" s="342"/>
      <c r="AK38" s="348" t="str">
        <f t="shared" si="1"/>
        <v/>
      </c>
      <c r="AL38" s="349" t="str">
        <f t="shared" si="2"/>
        <v/>
      </c>
      <c r="AM38" s="349" t="str">
        <f t="shared" si="3"/>
        <v/>
      </c>
      <c r="AN38" s="349" t="str">
        <f t="shared" si="4"/>
        <v/>
      </c>
      <c r="AO38" s="349" t="str">
        <f t="shared" si="5"/>
        <v/>
      </c>
      <c r="AP38" s="332"/>
      <c r="AQ38" s="329"/>
    </row>
    <row r="39" spans="2:43">
      <c r="B39" s="329"/>
      <c r="C39" s="332"/>
      <c r="D39" s="347" t="str">
        <f>IF(ข้อมูลนร.2!D37="","",ข้อมูลนร.2!D37)</f>
        <v/>
      </c>
      <c r="E39" s="540"/>
      <c r="F39" s="342"/>
      <c r="G39" s="342"/>
      <c r="H39" s="342"/>
      <c r="I39" s="342"/>
      <c r="J39" s="342"/>
      <c r="K39" s="342"/>
      <c r="L39" s="342"/>
      <c r="M39" s="342"/>
      <c r="N39" s="342"/>
      <c r="O39" s="342"/>
      <c r="P39" s="342"/>
      <c r="Q39" s="342"/>
      <c r="R39" s="342"/>
      <c r="S39" s="342"/>
      <c r="T39" s="342"/>
      <c r="U39" s="342"/>
      <c r="V39" s="342"/>
      <c r="W39" s="342"/>
      <c r="X39" s="342"/>
      <c r="Y39" s="342"/>
      <c r="Z39" s="342"/>
      <c r="AA39" s="342"/>
      <c r="AB39" s="342"/>
      <c r="AC39" s="342"/>
      <c r="AD39" s="342"/>
      <c r="AE39" s="342"/>
      <c r="AF39" s="342"/>
      <c r="AG39" s="342"/>
      <c r="AH39" s="342"/>
      <c r="AI39" s="342"/>
      <c r="AJ39" s="342"/>
      <c r="AK39" s="348" t="str">
        <f t="shared" si="1"/>
        <v/>
      </c>
      <c r="AL39" s="349" t="str">
        <f t="shared" si="2"/>
        <v/>
      </c>
      <c r="AM39" s="349" t="str">
        <f t="shared" si="3"/>
        <v/>
      </c>
      <c r="AN39" s="349" t="str">
        <f t="shared" si="4"/>
        <v/>
      </c>
      <c r="AO39" s="349" t="str">
        <f t="shared" si="5"/>
        <v/>
      </c>
      <c r="AP39" s="332"/>
      <c r="AQ39" s="329"/>
    </row>
    <row r="40" spans="2:43">
      <c r="B40" s="329"/>
      <c r="C40" s="332"/>
      <c r="D40" s="347" t="str">
        <f>IF(ข้อมูลนร.2!D38="","",ข้อมูลนร.2!D38)</f>
        <v/>
      </c>
      <c r="E40" s="540"/>
      <c r="F40" s="342"/>
      <c r="G40" s="342"/>
      <c r="H40" s="342"/>
      <c r="I40" s="342"/>
      <c r="J40" s="342"/>
      <c r="K40" s="342"/>
      <c r="L40" s="342"/>
      <c r="M40" s="342"/>
      <c r="N40" s="342"/>
      <c r="O40" s="342"/>
      <c r="P40" s="342"/>
      <c r="Q40" s="342"/>
      <c r="R40" s="342"/>
      <c r="S40" s="342"/>
      <c r="T40" s="342"/>
      <c r="U40" s="342"/>
      <c r="V40" s="342"/>
      <c r="W40" s="342"/>
      <c r="X40" s="342"/>
      <c r="Y40" s="342"/>
      <c r="Z40" s="342"/>
      <c r="AA40" s="342"/>
      <c r="AB40" s="342"/>
      <c r="AC40" s="342"/>
      <c r="AD40" s="342"/>
      <c r="AE40" s="342"/>
      <c r="AF40" s="342"/>
      <c r="AG40" s="342"/>
      <c r="AH40" s="342"/>
      <c r="AI40" s="342"/>
      <c r="AJ40" s="342"/>
      <c r="AK40" s="348" t="str">
        <f t="shared" si="1"/>
        <v/>
      </c>
      <c r="AL40" s="349" t="str">
        <f t="shared" si="2"/>
        <v/>
      </c>
      <c r="AM40" s="349" t="str">
        <f t="shared" si="3"/>
        <v/>
      </c>
      <c r="AN40" s="349" t="str">
        <f t="shared" si="4"/>
        <v/>
      </c>
      <c r="AO40" s="349" t="str">
        <f t="shared" si="5"/>
        <v/>
      </c>
      <c r="AP40" s="332"/>
      <c r="AQ40" s="329"/>
    </row>
    <row r="41" spans="2:43">
      <c r="B41" s="329"/>
      <c r="C41" s="332"/>
      <c r="D41" s="347" t="str">
        <f>IF(ข้อมูลนร.2!D39="","",ข้อมูลนร.2!D39)</f>
        <v/>
      </c>
      <c r="E41" s="540"/>
      <c r="F41" s="342"/>
      <c r="G41" s="342"/>
      <c r="H41" s="342"/>
      <c r="I41" s="342"/>
      <c r="J41" s="342"/>
      <c r="K41" s="342"/>
      <c r="L41" s="342"/>
      <c r="M41" s="342"/>
      <c r="N41" s="342"/>
      <c r="O41" s="342"/>
      <c r="P41" s="342"/>
      <c r="Q41" s="342"/>
      <c r="R41" s="342"/>
      <c r="S41" s="342"/>
      <c r="T41" s="342"/>
      <c r="U41" s="342"/>
      <c r="V41" s="342"/>
      <c r="W41" s="342"/>
      <c r="X41" s="342"/>
      <c r="Y41" s="342"/>
      <c r="Z41" s="342"/>
      <c r="AA41" s="342"/>
      <c r="AB41" s="342"/>
      <c r="AC41" s="342"/>
      <c r="AD41" s="342"/>
      <c r="AE41" s="342"/>
      <c r="AF41" s="342"/>
      <c r="AG41" s="342"/>
      <c r="AH41" s="342"/>
      <c r="AI41" s="342"/>
      <c r="AJ41" s="342"/>
      <c r="AK41" s="348" t="str">
        <f t="shared" si="1"/>
        <v/>
      </c>
      <c r="AL41" s="349" t="str">
        <f t="shared" si="2"/>
        <v/>
      </c>
      <c r="AM41" s="349" t="str">
        <f t="shared" si="3"/>
        <v/>
      </c>
      <c r="AN41" s="349" t="str">
        <f t="shared" si="4"/>
        <v/>
      </c>
      <c r="AO41" s="349" t="str">
        <f t="shared" si="5"/>
        <v/>
      </c>
      <c r="AP41" s="332"/>
      <c r="AQ41" s="329"/>
    </row>
    <row r="42" spans="2:43">
      <c r="B42" s="329"/>
      <c r="C42" s="332"/>
      <c r="D42" s="347" t="str">
        <f>IF(ข้อมูลนร.2!D40="","",ข้อมูลนร.2!D40)</f>
        <v/>
      </c>
      <c r="E42" s="540"/>
      <c r="F42" s="342"/>
      <c r="G42" s="342"/>
      <c r="H42" s="342"/>
      <c r="I42" s="342"/>
      <c r="J42" s="342"/>
      <c r="K42" s="342"/>
      <c r="L42" s="342"/>
      <c r="M42" s="342"/>
      <c r="N42" s="342"/>
      <c r="O42" s="342"/>
      <c r="P42" s="342"/>
      <c r="Q42" s="342"/>
      <c r="R42" s="342"/>
      <c r="S42" s="342"/>
      <c r="T42" s="342"/>
      <c r="U42" s="342"/>
      <c r="V42" s="342"/>
      <c r="W42" s="342"/>
      <c r="X42" s="342"/>
      <c r="Y42" s="342"/>
      <c r="Z42" s="342"/>
      <c r="AA42" s="342"/>
      <c r="AB42" s="342"/>
      <c r="AC42" s="342"/>
      <c r="AD42" s="342"/>
      <c r="AE42" s="342"/>
      <c r="AF42" s="342"/>
      <c r="AG42" s="342"/>
      <c r="AH42" s="342"/>
      <c r="AI42" s="342"/>
      <c r="AJ42" s="342"/>
      <c r="AK42" s="348" t="str">
        <f t="shared" si="1"/>
        <v/>
      </c>
      <c r="AL42" s="349" t="str">
        <f t="shared" si="2"/>
        <v/>
      </c>
      <c r="AM42" s="349" t="str">
        <f t="shared" si="3"/>
        <v/>
      </c>
      <c r="AN42" s="349" t="str">
        <f t="shared" si="4"/>
        <v/>
      </c>
      <c r="AO42" s="349" t="str">
        <f t="shared" si="5"/>
        <v/>
      </c>
      <c r="AP42" s="332"/>
      <c r="AQ42" s="329"/>
    </row>
    <row r="43" spans="2:43">
      <c r="B43" s="329"/>
      <c r="C43" s="332"/>
      <c r="D43" s="347" t="str">
        <f>IF(ข้อมูลนร.2!D41="","",ข้อมูลนร.2!D41)</f>
        <v/>
      </c>
      <c r="E43" s="540"/>
      <c r="F43" s="342"/>
      <c r="G43" s="342"/>
      <c r="H43" s="342"/>
      <c r="I43" s="342"/>
      <c r="J43" s="342"/>
      <c r="K43" s="342"/>
      <c r="L43" s="342"/>
      <c r="M43" s="342"/>
      <c r="N43" s="342"/>
      <c r="O43" s="342"/>
      <c r="P43" s="342"/>
      <c r="Q43" s="342"/>
      <c r="R43" s="342"/>
      <c r="S43" s="342"/>
      <c r="T43" s="342"/>
      <c r="U43" s="342"/>
      <c r="V43" s="342"/>
      <c r="W43" s="342"/>
      <c r="X43" s="342"/>
      <c r="Y43" s="342"/>
      <c r="Z43" s="342"/>
      <c r="AA43" s="342"/>
      <c r="AB43" s="342"/>
      <c r="AC43" s="342"/>
      <c r="AD43" s="342"/>
      <c r="AE43" s="342"/>
      <c r="AF43" s="342"/>
      <c r="AG43" s="342"/>
      <c r="AH43" s="342"/>
      <c r="AI43" s="342"/>
      <c r="AJ43" s="342"/>
      <c r="AK43" s="348" t="str">
        <f t="shared" si="1"/>
        <v/>
      </c>
      <c r="AL43" s="349" t="str">
        <f t="shared" si="2"/>
        <v/>
      </c>
      <c r="AM43" s="349" t="str">
        <f t="shared" si="3"/>
        <v/>
      </c>
      <c r="AN43" s="349" t="str">
        <f t="shared" si="4"/>
        <v/>
      </c>
      <c r="AO43" s="349" t="str">
        <f t="shared" si="5"/>
        <v/>
      </c>
      <c r="AP43" s="332"/>
      <c r="AQ43" s="329"/>
    </row>
    <row r="44" spans="2:43">
      <c r="B44" s="329"/>
      <c r="C44" s="332"/>
      <c r="D44" s="541" t="s">
        <v>65</v>
      </c>
      <c r="E44" s="542"/>
      <c r="F44" s="543"/>
      <c r="G44" s="544"/>
      <c r="H44" s="544"/>
      <c r="I44" s="544"/>
      <c r="J44" s="544"/>
      <c r="K44" s="544"/>
      <c r="L44" s="544"/>
      <c r="M44" s="544"/>
      <c r="N44" s="544"/>
      <c r="O44" s="544"/>
      <c r="P44" s="544"/>
      <c r="Q44" s="544"/>
      <c r="R44" s="544"/>
      <c r="S44" s="544"/>
      <c r="T44" s="544"/>
      <c r="U44" s="544"/>
      <c r="V44" s="544"/>
      <c r="W44" s="544"/>
      <c r="X44" s="544"/>
      <c r="Y44" s="544"/>
      <c r="Z44" s="544"/>
      <c r="AA44" s="544"/>
      <c r="AB44" s="544"/>
      <c r="AC44" s="544"/>
      <c r="AD44" s="544"/>
      <c r="AE44" s="544"/>
      <c r="AF44" s="544"/>
      <c r="AG44" s="544"/>
      <c r="AH44" s="544"/>
      <c r="AI44" s="544"/>
      <c r="AJ44" s="544"/>
      <c r="AK44" s="545"/>
      <c r="AL44" s="546"/>
      <c r="AM44" s="547"/>
      <c r="AN44" s="547"/>
      <c r="AO44" s="548"/>
      <c r="AP44" s="332"/>
      <c r="AQ44" s="329"/>
    </row>
    <row r="45" spans="2:43">
      <c r="B45" s="329"/>
      <c r="C45" s="332"/>
      <c r="D45" s="333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  <c r="AJ45" s="332"/>
      <c r="AK45" s="332"/>
      <c r="AL45" s="332"/>
      <c r="AM45" s="332"/>
      <c r="AN45" s="332"/>
      <c r="AO45" s="332"/>
      <c r="AP45" s="332"/>
      <c r="AQ45" s="329"/>
    </row>
    <row r="46" spans="2:43">
      <c r="B46" s="329"/>
      <c r="C46" s="329"/>
      <c r="D46" s="330"/>
      <c r="E46" s="329"/>
      <c r="F46" s="329"/>
      <c r="G46" s="329"/>
      <c r="H46" s="329"/>
      <c r="I46" s="329"/>
      <c r="J46" s="329"/>
      <c r="K46" s="329"/>
      <c r="L46" s="329"/>
      <c r="M46" s="329"/>
      <c r="N46" s="329"/>
      <c r="O46" s="329"/>
      <c r="P46" s="329"/>
      <c r="Q46" s="329"/>
      <c r="R46" s="329"/>
      <c r="S46" s="329"/>
      <c r="T46" s="329"/>
      <c r="U46" s="329"/>
      <c r="V46" s="329"/>
      <c r="W46" s="329"/>
      <c r="X46" s="329"/>
      <c r="Y46" s="329"/>
      <c r="Z46" s="329"/>
      <c r="AA46" s="329"/>
      <c r="AB46" s="329"/>
      <c r="AC46" s="329"/>
      <c r="AD46" s="329"/>
      <c r="AE46" s="329"/>
      <c r="AF46" s="329"/>
      <c r="AG46" s="329"/>
      <c r="AH46" s="329"/>
      <c r="AI46" s="329"/>
      <c r="AJ46" s="329"/>
      <c r="AK46" s="329"/>
      <c r="AL46" s="329"/>
      <c r="AM46" s="329"/>
      <c r="AN46" s="329"/>
      <c r="AO46" s="329"/>
      <c r="AP46" s="329"/>
      <c r="AQ46" s="329"/>
    </row>
  </sheetData>
  <sheetProtection algorithmName="SHA-512" hashValue="JX2pYqAVpriQI1FfAa/+Yko2hfOZk+HL1P8KpgRmKKCVq2vAA4oCzrcK1JUw80SBkov3v08xHI31Nlr/BuwHKw==" saltValue="Gv34NtbdyfzCpLC+QdDdHg==" spinCount="100000" sheet="1" objects="1" scenarios="1" formatCells="0" selectLockedCells="1"/>
  <protectedRanges>
    <protectedRange sqref="F44 V9:V43 AC9:AC43 F7:AJ8" name="ช่วง1"/>
    <protectedRange sqref="R9:U9 F10:U43 W9:AB43 AD9:AJ43" name="ช่วง1_3"/>
    <protectedRange sqref="F9:Q9" name="ช่วง1_2_1"/>
  </protectedRanges>
  <mergeCells count="15">
    <mergeCell ref="E9:E43"/>
    <mergeCell ref="D44:E44"/>
    <mergeCell ref="F44:AK44"/>
    <mergeCell ref="AL44:AO44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3">
    <cfRule type="cellIs" dxfId="26" priority="1" operator="equal">
      <formula>"ข"</formula>
    </cfRule>
    <cfRule type="cellIs" dxfId="25" priority="2" operator="equal">
      <formula>"ล"</formula>
    </cfRule>
    <cfRule type="cellIs" dxfId="24" priority="3" operator="equal">
      <formula>"ป"</formula>
    </cfRule>
    <cfRule type="cellIs" dxfId="23" priority="4" operator="equal">
      <formula>"/"</formula>
    </cfRule>
  </conditionalFormatting>
  <pageMargins left="0.31496062992125984" right="0" top="0.47244094488188981" bottom="0.27559055118110237" header="0.31496062992125984" footer="0.11811023622047245"/>
  <pageSetup paperSize="9" orientation="portrait" blackAndWhite="1" horizontalDpi="4294967293" verticalDpi="0" r:id="rId1"/>
  <ignoredErrors>
    <ignoredError sqref="G6:AJ6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SS!$B$3:$B$9</xm:f>
          </x14:formula1>
          <xm:sqref>F7:AJ7</xm:sqref>
        </x14:dataValidation>
        <x14:dataValidation type="list" allowBlank="1" showInputMessage="1" showErrorMessage="1">
          <x14:formula1>
            <xm:f>SS!$A$3:$A$6</xm:f>
          </x14:formula1>
          <xm:sqref>F9:AJ43</xm:sqref>
        </x14:dataValidation>
        <x14:dataValidation type="list" allowBlank="1" showInputMessage="1" showErrorMessage="1">
          <x14:formula1>
            <xm:f>SS!$D$3</xm:f>
          </x14:formula1>
          <xm:sqref>F8:AJ8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46"/>
  <sheetViews>
    <sheetView showGridLines="0" showRowColHeaders="0" zoomScale="95" zoomScaleNormal="95" workbookViewId="0">
      <selection activeCell="AE5" sqref="AE5:AH5"/>
    </sheetView>
  </sheetViews>
  <sheetFormatPr defaultRowHeight="18.75"/>
  <cols>
    <col min="1" max="1" width="37.125" style="331" customWidth="1"/>
    <col min="2" max="2" width="4.625" style="331" customWidth="1"/>
    <col min="3" max="3" width="3.625" style="331" customWidth="1"/>
    <col min="4" max="4" width="3.125" style="350" customWidth="1"/>
    <col min="5" max="5" width="3.125" style="331" customWidth="1"/>
    <col min="6" max="36" width="2.25" style="331" customWidth="1"/>
    <col min="37" max="37" width="3.625" style="331" customWidth="1"/>
    <col min="38" max="41" width="3.25" style="331" customWidth="1"/>
    <col min="42" max="42" width="3.625" style="331" customWidth="1"/>
    <col min="43" max="43" width="4.625" style="331" customWidth="1"/>
    <col min="44" max="16384" width="9" style="331"/>
  </cols>
  <sheetData>
    <row r="1" spans="2:43">
      <c r="B1" s="329"/>
      <c r="C1" s="329"/>
      <c r="D1" s="330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  <c r="W1" s="329"/>
      <c r="X1" s="329"/>
      <c r="Y1" s="329"/>
      <c r="Z1" s="329"/>
      <c r="AA1" s="329"/>
      <c r="AB1" s="329"/>
      <c r="AC1" s="329"/>
      <c r="AD1" s="329"/>
      <c r="AE1" s="329"/>
      <c r="AF1" s="329"/>
      <c r="AG1" s="329"/>
      <c r="AH1" s="329"/>
      <c r="AI1" s="329"/>
      <c r="AJ1" s="329"/>
      <c r="AK1" s="329"/>
      <c r="AL1" s="329"/>
      <c r="AM1" s="329"/>
      <c r="AN1" s="329"/>
      <c r="AO1" s="329"/>
      <c r="AP1" s="329"/>
      <c r="AQ1" s="329"/>
    </row>
    <row r="2" spans="2:43" ht="21.95" customHeight="1">
      <c r="B2" s="329"/>
      <c r="C2" s="332"/>
      <c r="D2" s="333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  <c r="Y2" s="549"/>
      <c r="Z2" s="549"/>
      <c r="AA2" s="549"/>
      <c r="AB2" s="549"/>
      <c r="AC2" s="549"/>
      <c r="AD2" s="549"/>
      <c r="AE2" s="549"/>
      <c r="AF2" s="549"/>
      <c r="AG2" s="549"/>
      <c r="AH2" s="549"/>
      <c r="AI2" s="549"/>
      <c r="AJ2" s="549"/>
      <c r="AK2" s="549"/>
      <c r="AL2" s="332"/>
      <c r="AM2" s="332"/>
      <c r="AN2" s="332"/>
      <c r="AO2" s="332"/>
      <c r="AP2" s="332"/>
      <c r="AQ2" s="329"/>
    </row>
    <row r="3" spans="2:43" ht="21.95" customHeight="1">
      <c r="B3" s="329"/>
      <c r="C3" s="332"/>
      <c r="D3" s="550" t="s">
        <v>147</v>
      </c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0"/>
      <c r="W3" s="550"/>
      <c r="X3" s="550"/>
      <c r="Y3" s="550"/>
      <c r="Z3" s="550"/>
      <c r="AA3" s="550"/>
      <c r="AB3" s="550"/>
      <c r="AC3" s="550"/>
      <c r="AD3" s="550"/>
      <c r="AE3" s="550"/>
      <c r="AF3" s="550"/>
      <c r="AG3" s="550"/>
      <c r="AH3" s="550"/>
      <c r="AI3" s="550"/>
      <c r="AJ3" s="550"/>
      <c r="AK3" s="550"/>
      <c r="AL3" s="550"/>
      <c r="AM3" s="550"/>
      <c r="AN3" s="550"/>
      <c r="AO3" s="550"/>
      <c r="AP3" s="332"/>
      <c r="AQ3" s="329"/>
    </row>
    <row r="4" spans="2:43" ht="12.75" customHeight="1">
      <c r="B4" s="329"/>
      <c r="C4" s="332"/>
      <c r="D4" s="333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  <c r="Z4" s="334"/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2"/>
      <c r="AM4" s="332"/>
      <c r="AN4" s="332"/>
      <c r="AO4" s="332"/>
      <c r="AP4" s="332"/>
      <c r="AQ4" s="329"/>
    </row>
    <row r="5" spans="2:43">
      <c r="B5" s="329"/>
      <c r="C5" s="332"/>
      <c r="D5" s="551" t="s">
        <v>35</v>
      </c>
      <c r="E5" s="335"/>
      <c r="F5" s="553" t="s">
        <v>58</v>
      </c>
      <c r="G5" s="553"/>
      <c r="H5" s="553"/>
      <c r="I5" s="553"/>
      <c r="J5" s="554"/>
      <c r="K5" s="555">
        <v>2</v>
      </c>
      <c r="L5" s="555"/>
      <c r="M5" s="555"/>
      <c r="N5" s="556" t="s">
        <v>50</v>
      </c>
      <c r="O5" s="556"/>
      <c r="P5" s="556"/>
      <c r="Q5" s="556"/>
      <c r="R5" s="556"/>
      <c r="S5" s="555" t="s">
        <v>83</v>
      </c>
      <c r="T5" s="555"/>
      <c r="U5" s="555"/>
      <c r="V5" s="555"/>
      <c r="W5" s="555"/>
      <c r="X5" s="555"/>
      <c r="Y5" s="555"/>
      <c r="Z5" s="555"/>
      <c r="AA5" s="556" t="s">
        <v>51</v>
      </c>
      <c r="AB5" s="556"/>
      <c r="AC5" s="556"/>
      <c r="AD5" s="556"/>
      <c r="AE5" s="555">
        <v>2566</v>
      </c>
      <c r="AF5" s="555"/>
      <c r="AG5" s="555"/>
      <c r="AH5" s="555"/>
      <c r="AI5" s="336"/>
      <c r="AJ5" s="337"/>
      <c r="AK5" s="338"/>
      <c r="AL5" s="557" t="s">
        <v>59</v>
      </c>
      <c r="AM5" s="558"/>
      <c r="AN5" s="558"/>
      <c r="AO5" s="559"/>
      <c r="AP5" s="332"/>
      <c r="AQ5" s="329"/>
    </row>
    <row r="6" spans="2:43">
      <c r="B6" s="329"/>
      <c r="C6" s="332"/>
      <c r="D6" s="552"/>
      <c r="E6" s="339" t="s">
        <v>49</v>
      </c>
      <c r="F6" s="397">
        <v>1</v>
      </c>
      <c r="G6" s="397">
        <f>F6+1</f>
        <v>2</v>
      </c>
      <c r="H6" s="397">
        <f t="shared" ref="H6:AI6" si="0">G6+1</f>
        <v>3</v>
      </c>
      <c r="I6" s="397">
        <f t="shared" si="0"/>
        <v>4</v>
      </c>
      <c r="J6" s="397">
        <f t="shared" si="0"/>
        <v>5</v>
      </c>
      <c r="K6" s="397">
        <f t="shared" si="0"/>
        <v>6</v>
      </c>
      <c r="L6" s="397">
        <f t="shared" si="0"/>
        <v>7</v>
      </c>
      <c r="M6" s="397">
        <f t="shared" si="0"/>
        <v>8</v>
      </c>
      <c r="N6" s="397">
        <f t="shared" si="0"/>
        <v>9</v>
      </c>
      <c r="O6" s="397">
        <f t="shared" si="0"/>
        <v>10</v>
      </c>
      <c r="P6" s="397">
        <f t="shared" si="0"/>
        <v>11</v>
      </c>
      <c r="Q6" s="397">
        <f t="shared" si="0"/>
        <v>12</v>
      </c>
      <c r="R6" s="397">
        <f t="shared" si="0"/>
        <v>13</v>
      </c>
      <c r="S6" s="397">
        <f t="shared" si="0"/>
        <v>14</v>
      </c>
      <c r="T6" s="397">
        <f t="shared" si="0"/>
        <v>15</v>
      </c>
      <c r="U6" s="397">
        <f t="shared" si="0"/>
        <v>16</v>
      </c>
      <c r="V6" s="397">
        <f t="shared" si="0"/>
        <v>17</v>
      </c>
      <c r="W6" s="397">
        <f t="shared" si="0"/>
        <v>18</v>
      </c>
      <c r="X6" s="397">
        <f t="shared" si="0"/>
        <v>19</v>
      </c>
      <c r="Y6" s="397">
        <f t="shared" si="0"/>
        <v>20</v>
      </c>
      <c r="Z6" s="397">
        <f t="shared" si="0"/>
        <v>21</v>
      </c>
      <c r="AA6" s="397">
        <f t="shared" si="0"/>
        <v>22</v>
      </c>
      <c r="AB6" s="397">
        <f t="shared" si="0"/>
        <v>23</v>
      </c>
      <c r="AC6" s="397">
        <f t="shared" si="0"/>
        <v>24</v>
      </c>
      <c r="AD6" s="397">
        <f t="shared" si="0"/>
        <v>25</v>
      </c>
      <c r="AE6" s="397">
        <f t="shared" si="0"/>
        <v>26</v>
      </c>
      <c r="AF6" s="397">
        <f t="shared" si="0"/>
        <v>27</v>
      </c>
      <c r="AG6" s="397">
        <f t="shared" si="0"/>
        <v>28</v>
      </c>
      <c r="AH6" s="397">
        <f t="shared" si="0"/>
        <v>29</v>
      </c>
      <c r="AI6" s="397">
        <f t="shared" si="0"/>
        <v>30</v>
      </c>
      <c r="AJ6" s="397">
        <f>AI6+1</f>
        <v>31</v>
      </c>
      <c r="AK6" s="340" t="s">
        <v>16</v>
      </c>
      <c r="AL6" s="560" t="str">
        <f>IF(S5="","",S5)</f>
        <v>พฤศจิกายน</v>
      </c>
      <c r="AM6" s="561"/>
      <c r="AN6" s="561"/>
      <c r="AO6" s="562"/>
      <c r="AP6" s="332"/>
      <c r="AQ6" s="329"/>
    </row>
    <row r="7" spans="2:43">
      <c r="B7" s="329"/>
      <c r="C7" s="332"/>
      <c r="D7" s="552"/>
      <c r="E7" s="341" t="s">
        <v>60</v>
      </c>
      <c r="F7" s="342"/>
      <c r="G7" s="342"/>
      <c r="H7" s="342"/>
      <c r="I7" s="342"/>
      <c r="J7" s="342"/>
      <c r="K7" s="342"/>
      <c r="L7" s="342"/>
      <c r="M7" s="342"/>
      <c r="N7" s="342"/>
      <c r="O7" s="342"/>
      <c r="P7" s="342"/>
      <c r="Q7" s="342"/>
      <c r="R7" s="342"/>
      <c r="S7" s="342"/>
      <c r="T7" s="342"/>
      <c r="U7" s="342"/>
      <c r="V7" s="342"/>
      <c r="W7" s="342"/>
      <c r="X7" s="342"/>
      <c r="Y7" s="342"/>
      <c r="Z7" s="342"/>
      <c r="AA7" s="342"/>
      <c r="AB7" s="342"/>
      <c r="AC7" s="342"/>
      <c r="AD7" s="342"/>
      <c r="AE7" s="342"/>
      <c r="AF7" s="342"/>
      <c r="AG7" s="342"/>
      <c r="AH7" s="342"/>
      <c r="AI7" s="342"/>
      <c r="AJ7" s="342"/>
      <c r="AK7" s="343" t="s">
        <v>221</v>
      </c>
      <c r="AL7" s="563"/>
      <c r="AM7" s="564"/>
      <c r="AN7" s="564"/>
      <c r="AO7" s="565"/>
      <c r="AP7" s="332"/>
      <c r="AQ7" s="329"/>
    </row>
    <row r="8" spans="2:43" ht="15.75" customHeight="1">
      <c r="B8" s="329"/>
      <c r="C8" s="332"/>
      <c r="D8" s="344"/>
      <c r="E8" s="345"/>
      <c r="F8" s="342"/>
      <c r="G8" s="342"/>
      <c r="H8" s="342"/>
      <c r="I8" s="342"/>
      <c r="J8" s="342"/>
      <c r="K8" s="342"/>
      <c r="L8" s="342"/>
      <c r="M8" s="342"/>
      <c r="N8" s="342"/>
      <c r="O8" s="342"/>
      <c r="P8" s="342"/>
      <c r="Q8" s="342"/>
      <c r="R8" s="342"/>
      <c r="S8" s="342"/>
      <c r="T8" s="342"/>
      <c r="U8" s="342"/>
      <c r="V8" s="342"/>
      <c r="W8" s="342"/>
      <c r="X8" s="342"/>
      <c r="Y8" s="342"/>
      <c r="Z8" s="342"/>
      <c r="AA8" s="342"/>
      <c r="AB8" s="342"/>
      <c r="AC8" s="342"/>
      <c r="AD8" s="342"/>
      <c r="AE8" s="342"/>
      <c r="AF8" s="342"/>
      <c r="AG8" s="342"/>
      <c r="AH8" s="342"/>
      <c r="AI8" s="342"/>
      <c r="AJ8" s="342"/>
      <c r="AK8" s="338">
        <f>COUNTA(F8:AJ8)</f>
        <v>0</v>
      </c>
      <c r="AL8" s="346" t="s">
        <v>61</v>
      </c>
      <c r="AM8" s="346" t="s">
        <v>62</v>
      </c>
      <c r="AN8" s="346" t="s">
        <v>63</v>
      </c>
      <c r="AO8" s="346" t="s">
        <v>64</v>
      </c>
      <c r="AP8" s="332"/>
      <c r="AQ8" s="329"/>
    </row>
    <row r="9" spans="2:43">
      <c r="B9" s="329"/>
      <c r="C9" s="332"/>
      <c r="D9" s="347" t="str">
        <f>IF(ข้อมูลนร.2!D7="","",ข้อมูลนร.2!D7)</f>
        <v>1</v>
      </c>
      <c r="E9" s="539"/>
      <c r="F9" s="342"/>
      <c r="G9" s="342"/>
      <c r="H9" s="342"/>
      <c r="I9" s="342"/>
      <c r="J9" s="342"/>
      <c r="K9" s="342"/>
      <c r="L9" s="342"/>
      <c r="M9" s="342"/>
      <c r="N9" s="342"/>
      <c r="O9" s="342"/>
      <c r="P9" s="342"/>
      <c r="Q9" s="342"/>
      <c r="R9" s="342"/>
      <c r="S9" s="342"/>
      <c r="T9" s="342"/>
      <c r="U9" s="342"/>
      <c r="V9" s="342"/>
      <c r="W9" s="342"/>
      <c r="X9" s="342"/>
      <c r="Y9" s="342"/>
      <c r="Z9" s="342"/>
      <c r="AA9" s="342"/>
      <c r="AB9" s="342"/>
      <c r="AC9" s="342"/>
      <c r="AD9" s="342"/>
      <c r="AE9" s="342"/>
      <c r="AF9" s="342"/>
      <c r="AG9" s="342"/>
      <c r="AH9" s="342"/>
      <c r="AI9" s="342"/>
      <c r="AJ9" s="342"/>
      <c r="AK9" s="348">
        <f>IF(D9="","",COUNTIF(F9:AJ9,"/"))</f>
        <v>0</v>
      </c>
      <c r="AL9" s="349">
        <f>IF(D9="","",COUNTIF(F9:AJ9,"/"))</f>
        <v>0</v>
      </c>
      <c r="AM9" s="349">
        <f>IF(D9="","",COUNTIF(F9:AJ9,"ป"))</f>
        <v>0</v>
      </c>
      <c r="AN9" s="349">
        <f>IF(D9="","",COUNTIF(F9:AJ9,"ล"))</f>
        <v>0</v>
      </c>
      <c r="AO9" s="349">
        <f>IF(D9="","",COUNTIF(F9:AJ9,"ข"))</f>
        <v>0</v>
      </c>
      <c r="AP9" s="332"/>
      <c r="AQ9" s="329"/>
    </row>
    <row r="10" spans="2:43">
      <c r="B10" s="329"/>
      <c r="C10" s="332"/>
      <c r="D10" s="347" t="str">
        <f>IF(ข้อมูลนร.2!D8="","",ข้อมูลนร.2!D8)</f>
        <v>2</v>
      </c>
      <c r="E10" s="540"/>
      <c r="F10" s="342"/>
      <c r="G10" s="342"/>
      <c r="H10" s="342"/>
      <c r="I10" s="342"/>
      <c r="J10" s="342"/>
      <c r="K10" s="342"/>
      <c r="L10" s="342"/>
      <c r="M10" s="342"/>
      <c r="N10" s="342"/>
      <c r="O10" s="342"/>
      <c r="P10" s="342"/>
      <c r="Q10" s="342"/>
      <c r="R10" s="342"/>
      <c r="S10" s="342"/>
      <c r="T10" s="342"/>
      <c r="U10" s="342"/>
      <c r="V10" s="342"/>
      <c r="W10" s="342"/>
      <c r="X10" s="342"/>
      <c r="Y10" s="342"/>
      <c r="Z10" s="342"/>
      <c r="AA10" s="342"/>
      <c r="AB10" s="342"/>
      <c r="AC10" s="342"/>
      <c r="AD10" s="342"/>
      <c r="AE10" s="342"/>
      <c r="AF10" s="342"/>
      <c r="AG10" s="342"/>
      <c r="AH10" s="342"/>
      <c r="AI10" s="342"/>
      <c r="AJ10" s="342"/>
      <c r="AK10" s="348">
        <f t="shared" ref="AK10:AK43" si="1">IF(D10="","",COUNTIF(F10:AJ10,"/"))</f>
        <v>0</v>
      </c>
      <c r="AL10" s="349">
        <f t="shared" ref="AL10:AL43" si="2">IF(D10="","",COUNTIF(F10:AJ10,"/"))</f>
        <v>0</v>
      </c>
      <c r="AM10" s="349">
        <f t="shared" ref="AM10:AM43" si="3">IF(D10="","",COUNTIF(F10:AJ10,"ป"))</f>
        <v>0</v>
      </c>
      <c r="AN10" s="349">
        <f t="shared" ref="AN10:AN43" si="4">IF(D10="","",COUNTIF(F10:AJ10,"ล"))</f>
        <v>0</v>
      </c>
      <c r="AO10" s="349">
        <f t="shared" ref="AO10:AO43" si="5">IF(D10="","",COUNTIF(F10:AJ10,"ข"))</f>
        <v>0</v>
      </c>
      <c r="AP10" s="332"/>
      <c r="AQ10" s="329"/>
    </row>
    <row r="11" spans="2:43">
      <c r="B11" s="329"/>
      <c r="C11" s="332"/>
      <c r="D11" s="347" t="str">
        <f>IF(ข้อมูลนร.2!D9="","",ข้อมูลนร.2!D9)</f>
        <v>3</v>
      </c>
      <c r="E11" s="540"/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8">
        <f t="shared" si="1"/>
        <v>0</v>
      </c>
      <c r="AL11" s="349">
        <f t="shared" si="2"/>
        <v>0</v>
      </c>
      <c r="AM11" s="349">
        <f t="shared" si="3"/>
        <v>0</v>
      </c>
      <c r="AN11" s="349">
        <f t="shared" si="4"/>
        <v>0</v>
      </c>
      <c r="AO11" s="349">
        <f t="shared" si="5"/>
        <v>0</v>
      </c>
      <c r="AP11" s="332"/>
      <c r="AQ11" s="329"/>
    </row>
    <row r="12" spans="2:43">
      <c r="B12" s="329"/>
      <c r="C12" s="332"/>
      <c r="D12" s="347" t="str">
        <f>IF(ข้อมูลนร.2!D10="","",ข้อมูลนร.2!D10)</f>
        <v>4</v>
      </c>
      <c r="E12" s="540"/>
      <c r="F12" s="342"/>
      <c r="G12" s="342"/>
      <c r="H12" s="342"/>
      <c r="I12" s="342"/>
      <c r="J12" s="342"/>
      <c r="K12" s="342"/>
      <c r="L12" s="342"/>
      <c r="M12" s="342"/>
      <c r="N12" s="342"/>
      <c r="O12" s="342"/>
      <c r="P12" s="342"/>
      <c r="Q12" s="342"/>
      <c r="R12" s="342"/>
      <c r="S12" s="342"/>
      <c r="T12" s="342"/>
      <c r="U12" s="342"/>
      <c r="V12" s="342"/>
      <c r="W12" s="342"/>
      <c r="X12" s="342"/>
      <c r="Y12" s="342"/>
      <c r="Z12" s="342"/>
      <c r="AA12" s="342"/>
      <c r="AB12" s="342"/>
      <c r="AC12" s="342"/>
      <c r="AD12" s="342"/>
      <c r="AE12" s="342"/>
      <c r="AF12" s="342"/>
      <c r="AG12" s="342"/>
      <c r="AH12" s="342"/>
      <c r="AI12" s="342"/>
      <c r="AJ12" s="342"/>
      <c r="AK12" s="348">
        <f t="shared" si="1"/>
        <v>0</v>
      </c>
      <c r="AL12" s="349">
        <f t="shared" si="2"/>
        <v>0</v>
      </c>
      <c r="AM12" s="349">
        <f t="shared" si="3"/>
        <v>0</v>
      </c>
      <c r="AN12" s="349">
        <f t="shared" si="4"/>
        <v>0</v>
      </c>
      <c r="AO12" s="349">
        <f t="shared" si="5"/>
        <v>0</v>
      </c>
      <c r="AP12" s="332"/>
      <c r="AQ12" s="329"/>
    </row>
    <row r="13" spans="2:43">
      <c r="B13" s="329"/>
      <c r="C13" s="332"/>
      <c r="D13" s="347" t="str">
        <f>IF(ข้อมูลนร.2!D11="","",ข้อมูลนร.2!D11)</f>
        <v/>
      </c>
      <c r="E13" s="540"/>
      <c r="F13" s="342"/>
      <c r="G13" s="342"/>
      <c r="H13" s="342"/>
      <c r="I13" s="342"/>
      <c r="J13" s="342"/>
      <c r="K13" s="342"/>
      <c r="L13" s="342"/>
      <c r="M13" s="342"/>
      <c r="N13" s="342"/>
      <c r="O13" s="342"/>
      <c r="P13" s="342"/>
      <c r="Q13" s="342"/>
      <c r="R13" s="342"/>
      <c r="S13" s="342"/>
      <c r="T13" s="342"/>
      <c r="U13" s="342"/>
      <c r="V13" s="342"/>
      <c r="W13" s="342"/>
      <c r="X13" s="342"/>
      <c r="Y13" s="342"/>
      <c r="Z13" s="342"/>
      <c r="AA13" s="342"/>
      <c r="AB13" s="342"/>
      <c r="AC13" s="342"/>
      <c r="AD13" s="342"/>
      <c r="AE13" s="342"/>
      <c r="AF13" s="342"/>
      <c r="AG13" s="342"/>
      <c r="AH13" s="342"/>
      <c r="AI13" s="342"/>
      <c r="AJ13" s="342"/>
      <c r="AK13" s="348" t="str">
        <f t="shared" si="1"/>
        <v/>
      </c>
      <c r="AL13" s="349" t="str">
        <f t="shared" si="2"/>
        <v/>
      </c>
      <c r="AM13" s="349" t="str">
        <f t="shared" si="3"/>
        <v/>
      </c>
      <c r="AN13" s="349" t="str">
        <f t="shared" si="4"/>
        <v/>
      </c>
      <c r="AO13" s="349" t="str">
        <f t="shared" si="5"/>
        <v/>
      </c>
      <c r="AP13" s="332"/>
      <c r="AQ13" s="329"/>
    </row>
    <row r="14" spans="2:43">
      <c r="B14" s="329"/>
      <c r="C14" s="332"/>
      <c r="D14" s="347" t="str">
        <f>IF(ข้อมูลนร.2!D12="","",ข้อมูลนร.2!D12)</f>
        <v/>
      </c>
      <c r="E14" s="540"/>
      <c r="F14" s="342"/>
      <c r="G14" s="342"/>
      <c r="H14" s="342"/>
      <c r="I14" s="342"/>
      <c r="J14" s="342"/>
      <c r="K14" s="342"/>
      <c r="L14" s="342"/>
      <c r="M14" s="342"/>
      <c r="N14" s="342"/>
      <c r="O14" s="342"/>
      <c r="P14" s="342"/>
      <c r="Q14" s="342"/>
      <c r="R14" s="342"/>
      <c r="S14" s="342"/>
      <c r="T14" s="342"/>
      <c r="U14" s="342"/>
      <c r="V14" s="342"/>
      <c r="W14" s="342"/>
      <c r="X14" s="342"/>
      <c r="Y14" s="342"/>
      <c r="Z14" s="342"/>
      <c r="AA14" s="342"/>
      <c r="AB14" s="342"/>
      <c r="AC14" s="342"/>
      <c r="AD14" s="342"/>
      <c r="AE14" s="342"/>
      <c r="AF14" s="342"/>
      <c r="AG14" s="342"/>
      <c r="AH14" s="342"/>
      <c r="AI14" s="342"/>
      <c r="AJ14" s="342"/>
      <c r="AK14" s="348" t="str">
        <f t="shared" si="1"/>
        <v/>
      </c>
      <c r="AL14" s="349" t="str">
        <f t="shared" si="2"/>
        <v/>
      </c>
      <c r="AM14" s="349" t="str">
        <f t="shared" si="3"/>
        <v/>
      </c>
      <c r="AN14" s="349" t="str">
        <f t="shared" si="4"/>
        <v/>
      </c>
      <c r="AO14" s="349" t="str">
        <f t="shared" si="5"/>
        <v/>
      </c>
      <c r="AP14" s="332"/>
      <c r="AQ14" s="329"/>
    </row>
    <row r="15" spans="2:43">
      <c r="B15" s="329"/>
      <c r="C15" s="332"/>
      <c r="D15" s="347" t="str">
        <f>IF(ข้อมูลนร.2!D13="","",ข้อมูลนร.2!D13)</f>
        <v/>
      </c>
      <c r="E15" s="540"/>
      <c r="F15" s="342"/>
      <c r="G15" s="342"/>
      <c r="H15" s="342"/>
      <c r="I15" s="342"/>
      <c r="J15" s="342"/>
      <c r="K15" s="342"/>
      <c r="L15" s="342"/>
      <c r="M15" s="342"/>
      <c r="N15" s="342"/>
      <c r="O15" s="342"/>
      <c r="P15" s="342"/>
      <c r="Q15" s="342"/>
      <c r="R15" s="342"/>
      <c r="S15" s="342"/>
      <c r="T15" s="342"/>
      <c r="U15" s="342"/>
      <c r="V15" s="342"/>
      <c r="W15" s="342"/>
      <c r="X15" s="342"/>
      <c r="Y15" s="342"/>
      <c r="Z15" s="342"/>
      <c r="AA15" s="342"/>
      <c r="AB15" s="342"/>
      <c r="AC15" s="342"/>
      <c r="AD15" s="342"/>
      <c r="AE15" s="342"/>
      <c r="AF15" s="342"/>
      <c r="AG15" s="342"/>
      <c r="AH15" s="342"/>
      <c r="AI15" s="342"/>
      <c r="AJ15" s="342"/>
      <c r="AK15" s="348" t="str">
        <f t="shared" si="1"/>
        <v/>
      </c>
      <c r="AL15" s="349" t="str">
        <f t="shared" si="2"/>
        <v/>
      </c>
      <c r="AM15" s="349" t="str">
        <f t="shared" si="3"/>
        <v/>
      </c>
      <c r="AN15" s="349" t="str">
        <f t="shared" si="4"/>
        <v/>
      </c>
      <c r="AO15" s="349" t="str">
        <f t="shared" si="5"/>
        <v/>
      </c>
      <c r="AP15" s="332"/>
      <c r="AQ15" s="329"/>
    </row>
    <row r="16" spans="2:43">
      <c r="B16" s="329"/>
      <c r="C16" s="332"/>
      <c r="D16" s="347" t="str">
        <f>IF(ข้อมูลนร.2!D14="","",ข้อมูลนร.2!D14)</f>
        <v/>
      </c>
      <c r="E16" s="540"/>
      <c r="F16" s="342"/>
      <c r="G16" s="342"/>
      <c r="H16" s="342"/>
      <c r="I16" s="342"/>
      <c r="J16" s="342"/>
      <c r="K16" s="342"/>
      <c r="L16" s="342"/>
      <c r="M16" s="342"/>
      <c r="N16" s="342"/>
      <c r="O16" s="342"/>
      <c r="P16" s="342"/>
      <c r="Q16" s="342"/>
      <c r="R16" s="342"/>
      <c r="S16" s="342"/>
      <c r="T16" s="342"/>
      <c r="U16" s="342"/>
      <c r="V16" s="342"/>
      <c r="W16" s="342"/>
      <c r="X16" s="342"/>
      <c r="Y16" s="342"/>
      <c r="Z16" s="342"/>
      <c r="AA16" s="342"/>
      <c r="AB16" s="342"/>
      <c r="AC16" s="342"/>
      <c r="AD16" s="342"/>
      <c r="AE16" s="342"/>
      <c r="AF16" s="342"/>
      <c r="AG16" s="342"/>
      <c r="AH16" s="342"/>
      <c r="AI16" s="342"/>
      <c r="AJ16" s="342"/>
      <c r="AK16" s="348" t="str">
        <f t="shared" si="1"/>
        <v/>
      </c>
      <c r="AL16" s="349" t="str">
        <f t="shared" si="2"/>
        <v/>
      </c>
      <c r="AM16" s="349" t="str">
        <f t="shared" si="3"/>
        <v/>
      </c>
      <c r="AN16" s="349" t="str">
        <f t="shared" si="4"/>
        <v/>
      </c>
      <c r="AO16" s="349" t="str">
        <f t="shared" si="5"/>
        <v/>
      </c>
      <c r="AP16" s="332"/>
      <c r="AQ16" s="329"/>
    </row>
    <row r="17" spans="2:43">
      <c r="B17" s="329"/>
      <c r="C17" s="332"/>
      <c r="D17" s="347" t="str">
        <f>IF(ข้อมูลนร.2!D15="","",ข้อมูลนร.2!D15)</f>
        <v/>
      </c>
      <c r="E17" s="540"/>
      <c r="F17" s="342"/>
      <c r="G17" s="342"/>
      <c r="H17" s="342"/>
      <c r="I17" s="342"/>
      <c r="J17" s="342"/>
      <c r="K17" s="342"/>
      <c r="L17" s="342"/>
      <c r="M17" s="342"/>
      <c r="N17" s="342"/>
      <c r="O17" s="342"/>
      <c r="P17" s="342"/>
      <c r="Q17" s="342"/>
      <c r="R17" s="342"/>
      <c r="S17" s="342"/>
      <c r="T17" s="342"/>
      <c r="U17" s="342"/>
      <c r="V17" s="342"/>
      <c r="W17" s="342"/>
      <c r="X17" s="342"/>
      <c r="Y17" s="342"/>
      <c r="Z17" s="342"/>
      <c r="AA17" s="342"/>
      <c r="AB17" s="342"/>
      <c r="AC17" s="342"/>
      <c r="AD17" s="342"/>
      <c r="AE17" s="342"/>
      <c r="AF17" s="342"/>
      <c r="AG17" s="342"/>
      <c r="AH17" s="342"/>
      <c r="AI17" s="342"/>
      <c r="AJ17" s="342"/>
      <c r="AK17" s="348" t="str">
        <f t="shared" si="1"/>
        <v/>
      </c>
      <c r="AL17" s="349" t="str">
        <f t="shared" si="2"/>
        <v/>
      </c>
      <c r="AM17" s="349" t="str">
        <f t="shared" si="3"/>
        <v/>
      </c>
      <c r="AN17" s="349" t="str">
        <f t="shared" si="4"/>
        <v/>
      </c>
      <c r="AO17" s="349" t="str">
        <f t="shared" si="5"/>
        <v/>
      </c>
      <c r="AP17" s="332"/>
      <c r="AQ17" s="329"/>
    </row>
    <row r="18" spans="2:43">
      <c r="B18" s="329"/>
      <c r="C18" s="332"/>
      <c r="D18" s="347" t="str">
        <f>IF(ข้อมูลนร.2!D16="","",ข้อมูลนร.2!D16)</f>
        <v/>
      </c>
      <c r="E18" s="540"/>
      <c r="F18" s="342"/>
      <c r="G18" s="342"/>
      <c r="H18" s="342"/>
      <c r="I18" s="342"/>
      <c r="J18" s="342"/>
      <c r="K18" s="342"/>
      <c r="L18" s="342"/>
      <c r="M18" s="342"/>
      <c r="N18" s="342"/>
      <c r="O18" s="342"/>
      <c r="P18" s="342"/>
      <c r="Q18" s="342"/>
      <c r="R18" s="342"/>
      <c r="S18" s="342"/>
      <c r="T18" s="342"/>
      <c r="U18" s="342"/>
      <c r="V18" s="342"/>
      <c r="W18" s="342"/>
      <c r="X18" s="342"/>
      <c r="Y18" s="342"/>
      <c r="Z18" s="342"/>
      <c r="AA18" s="342"/>
      <c r="AB18" s="342"/>
      <c r="AC18" s="342"/>
      <c r="AD18" s="342"/>
      <c r="AE18" s="342"/>
      <c r="AF18" s="342"/>
      <c r="AG18" s="342"/>
      <c r="AH18" s="342"/>
      <c r="AI18" s="342"/>
      <c r="AJ18" s="342"/>
      <c r="AK18" s="348" t="str">
        <f t="shared" si="1"/>
        <v/>
      </c>
      <c r="AL18" s="349" t="str">
        <f t="shared" si="2"/>
        <v/>
      </c>
      <c r="AM18" s="349" t="str">
        <f t="shared" si="3"/>
        <v/>
      </c>
      <c r="AN18" s="349" t="str">
        <f t="shared" si="4"/>
        <v/>
      </c>
      <c r="AO18" s="349" t="str">
        <f t="shared" si="5"/>
        <v/>
      </c>
      <c r="AP18" s="332"/>
      <c r="AQ18" s="329"/>
    </row>
    <row r="19" spans="2:43">
      <c r="B19" s="329"/>
      <c r="C19" s="332"/>
      <c r="D19" s="347" t="str">
        <f>IF(ข้อมูลนร.2!D17="","",ข้อมูลนร.2!D17)</f>
        <v/>
      </c>
      <c r="E19" s="540"/>
      <c r="F19" s="342"/>
      <c r="G19" s="342"/>
      <c r="H19" s="342"/>
      <c r="I19" s="342"/>
      <c r="J19" s="342"/>
      <c r="K19" s="342"/>
      <c r="L19" s="342"/>
      <c r="M19" s="342"/>
      <c r="N19" s="342"/>
      <c r="O19" s="342"/>
      <c r="P19" s="342"/>
      <c r="Q19" s="342"/>
      <c r="R19" s="342"/>
      <c r="S19" s="342"/>
      <c r="T19" s="342"/>
      <c r="U19" s="342"/>
      <c r="V19" s="342"/>
      <c r="W19" s="342"/>
      <c r="X19" s="342"/>
      <c r="Y19" s="342"/>
      <c r="Z19" s="342"/>
      <c r="AA19" s="342"/>
      <c r="AB19" s="342"/>
      <c r="AC19" s="342"/>
      <c r="AD19" s="342"/>
      <c r="AE19" s="342"/>
      <c r="AF19" s="342"/>
      <c r="AG19" s="342"/>
      <c r="AH19" s="342"/>
      <c r="AI19" s="342"/>
      <c r="AJ19" s="342"/>
      <c r="AK19" s="348" t="str">
        <f t="shared" si="1"/>
        <v/>
      </c>
      <c r="AL19" s="349" t="str">
        <f t="shared" si="2"/>
        <v/>
      </c>
      <c r="AM19" s="349" t="str">
        <f t="shared" si="3"/>
        <v/>
      </c>
      <c r="AN19" s="349" t="str">
        <f t="shared" si="4"/>
        <v/>
      </c>
      <c r="AO19" s="349" t="str">
        <f t="shared" si="5"/>
        <v/>
      </c>
      <c r="AP19" s="332"/>
      <c r="AQ19" s="329"/>
    </row>
    <row r="20" spans="2:43">
      <c r="B20" s="329"/>
      <c r="C20" s="332"/>
      <c r="D20" s="347" t="str">
        <f>IF(ข้อมูลนร.2!D18="","",ข้อมูลนร.2!D18)</f>
        <v/>
      </c>
      <c r="E20" s="540"/>
      <c r="F20" s="342"/>
      <c r="G20" s="342"/>
      <c r="H20" s="342"/>
      <c r="I20" s="342"/>
      <c r="J20" s="342"/>
      <c r="K20" s="342"/>
      <c r="L20" s="342"/>
      <c r="M20" s="342"/>
      <c r="N20" s="342"/>
      <c r="O20" s="342"/>
      <c r="P20" s="342"/>
      <c r="Q20" s="342"/>
      <c r="R20" s="342"/>
      <c r="S20" s="342"/>
      <c r="T20" s="342"/>
      <c r="U20" s="342"/>
      <c r="V20" s="342"/>
      <c r="W20" s="342"/>
      <c r="X20" s="342"/>
      <c r="Y20" s="342"/>
      <c r="Z20" s="342"/>
      <c r="AA20" s="342"/>
      <c r="AB20" s="342"/>
      <c r="AC20" s="342"/>
      <c r="AD20" s="342"/>
      <c r="AE20" s="342"/>
      <c r="AF20" s="342"/>
      <c r="AG20" s="342"/>
      <c r="AH20" s="342"/>
      <c r="AI20" s="342"/>
      <c r="AJ20" s="342"/>
      <c r="AK20" s="348" t="str">
        <f t="shared" si="1"/>
        <v/>
      </c>
      <c r="AL20" s="349" t="str">
        <f t="shared" si="2"/>
        <v/>
      </c>
      <c r="AM20" s="349" t="str">
        <f t="shared" si="3"/>
        <v/>
      </c>
      <c r="AN20" s="349" t="str">
        <f t="shared" si="4"/>
        <v/>
      </c>
      <c r="AO20" s="349" t="str">
        <f t="shared" si="5"/>
        <v/>
      </c>
      <c r="AP20" s="332"/>
      <c r="AQ20" s="329"/>
    </row>
    <row r="21" spans="2:43">
      <c r="B21" s="329"/>
      <c r="C21" s="332"/>
      <c r="D21" s="347" t="str">
        <f>IF(ข้อมูลนร.2!D19="","",ข้อมูลนร.2!D19)</f>
        <v/>
      </c>
      <c r="E21" s="540"/>
      <c r="F21" s="342"/>
      <c r="G21" s="342"/>
      <c r="H21" s="342"/>
      <c r="I21" s="342"/>
      <c r="J21" s="342"/>
      <c r="K21" s="342"/>
      <c r="L21" s="342"/>
      <c r="M21" s="342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8" t="str">
        <f t="shared" si="1"/>
        <v/>
      </c>
      <c r="AL21" s="349" t="str">
        <f t="shared" si="2"/>
        <v/>
      </c>
      <c r="AM21" s="349" t="str">
        <f t="shared" si="3"/>
        <v/>
      </c>
      <c r="AN21" s="349" t="str">
        <f t="shared" si="4"/>
        <v/>
      </c>
      <c r="AO21" s="349" t="str">
        <f t="shared" si="5"/>
        <v/>
      </c>
      <c r="AP21" s="332"/>
      <c r="AQ21" s="329"/>
    </row>
    <row r="22" spans="2:43">
      <c r="B22" s="329"/>
      <c r="C22" s="332"/>
      <c r="D22" s="347" t="str">
        <f>IF(ข้อมูลนร.2!D20="","",ข้อมูลนร.2!D20)</f>
        <v/>
      </c>
      <c r="E22" s="540"/>
      <c r="F22" s="342"/>
      <c r="G22" s="342"/>
      <c r="H22" s="342"/>
      <c r="I22" s="342"/>
      <c r="J22" s="342"/>
      <c r="K22" s="342"/>
      <c r="L22" s="342"/>
      <c r="M22" s="342"/>
      <c r="N22" s="342"/>
      <c r="O22" s="342"/>
      <c r="P22" s="342"/>
      <c r="Q22" s="342"/>
      <c r="R22" s="342"/>
      <c r="S22" s="342"/>
      <c r="T22" s="342"/>
      <c r="U22" s="342"/>
      <c r="V22" s="342"/>
      <c r="W22" s="342"/>
      <c r="X22" s="342"/>
      <c r="Y22" s="342"/>
      <c r="Z22" s="342"/>
      <c r="AA22" s="342"/>
      <c r="AB22" s="342"/>
      <c r="AC22" s="342"/>
      <c r="AD22" s="342"/>
      <c r="AE22" s="342"/>
      <c r="AF22" s="342"/>
      <c r="AG22" s="342"/>
      <c r="AH22" s="342"/>
      <c r="AI22" s="342"/>
      <c r="AJ22" s="342"/>
      <c r="AK22" s="348" t="str">
        <f t="shared" si="1"/>
        <v/>
      </c>
      <c r="AL22" s="349" t="str">
        <f t="shared" si="2"/>
        <v/>
      </c>
      <c r="AM22" s="349" t="str">
        <f t="shared" si="3"/>
        <v/>
      </c>
      <c r="AN22" s="349" t="str">
        <f t="shared" si="4"/>
        <v/>
      </c>
      <c r="AO22" s="349" t="str">
        <f t="shared" si="5"/>
        <v/>
      </c>
      <c r="AP22" s="332"/>
      <c r="AQ22" s="329"/>
    </row>
    <row r="23" spans="2:43">
      <c r="B23" s="329"/>
      <c r="C23" s="332"/>
      <c r="D23" s="347" t="str">
        <f>IF(ข้อมูลนร.2!D21="","",ข้อมูลนร.2!D21)</f>
        <v/>
      </c>
      <c r="E23" s="540"/>
      <c r="F23" s="342"/>
      <c r="G23" s="342"/>
      <c r="H23" s="342"/>
      <c r="I23" s="342"/>
      <c r="J23" s="342"/>
      <c r="K23" s="342"/>
      <c r="L23" s="342"/>
      <c r="M23" s="342"/>
      <c r="N23" s="342"/>
      <c r="O23" s="342"/>
      <c r="P23" s="342"/>
      <c r="Q23" s="342"/>
      <c r="R23" s="342"/>
      <c r="S23" s="342"/>
      <c r="T23" s="342"/>
      <c r="U23" s="342"/>
      <c r="V23" s="342"/>
      <c r="W23" s="342"/>
      <c r="X23" s="342"/>
      <c r="Y23" s="342"/>
      <c r="Z23" s="342"/>
      <c r="AA23" s="342"/>
      <c r="AB23" s="342"/>
      <c r="AC23" s="342"/>
      <c r="AD23" s="342"/>
      <c r="AE23" s="342"/>
      <c r="AF23" s="342"/>
      <c r="AG23" s="342"/>
      <c r="AH23" s="342"/>
      <c r="AI23" s="342"/>
      <c r="AJ23" s="342"/>
      <c r="AK23" s="348" t="str">
        <f t="shared" si="1"/>
        <v/>
      </c>
      <c r="AL23" s="349" t="str">
        <f t="shared" si="2"/>
        <v/>
      </c>
      <c r="AM23" s="349" t="str">
        <f t="shared" si="3"/>
        <v/>
      </c>
      <c r="AN23" s="349" t="str">
        <f t="shared" si="4"/>
        <v/>
      </c>
      <c r="AO23" s="349" t="str">
        <f t="shared" si="5"/>
        <v/>
      </c>
      <c r="AP23" s="332"/>
      <c r="AQ23" s="329"/>
    </row>
    <row r="24" spans="2:43">
      <c r="B24" s="329"/>
      <c r="C24" s="332"/>
      <c r="D24" s="347" t="str">
        <f>IF(ข้อมูลนร.2!D22="","",ข้อมูลนร.2!D22)</f>
        <v/>
      </c>
      <c r="E24" s="540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2"/>
      <c r="V24" s="342"/>
      <c r="W24" s="342"/>
      <c r="X24" s="342"/>
      <c r="Y24" s="342"/>
      <c r="Z24" s="342"/>
      <c r="AA24" s="342"/>
      <c r="AB24" s="342"/>
      <c r="AC24" s="342"/>
      <c r="AD24" s="342"/>
      <c r="AE24" s="342"/>
      <c r="AF24" s="342"/>
      <c r="AG24" s="342"/>
      <c r="AH24" s="342"/>
      <c r="AI24" s="342"/>
      <c r="AJ24" s="342"/>
      <c r="AK24" s="348" t="str">
        <f t="shared" si="1"/>
        <v/>
      </c>
      <c r="AL24" s="349" t="str">
        <f t="shared" si="2"/>
        <v/>
      </c>
      <c r="AM24" s="349" t="str">
        <f t="shared" si="3"/>
        <v/>
      </c>
      <c r="AN24" s="349" t="str">
        <f t="shared" si="4"/>
        <v/>
      </c>
      <c r="AO24" s="349" t="str">
        <f t="shared" si="5"/>
        <v/>
      </c>
      <c r="AP24" s="332"/>
      <c r="AQ24" s="329"/>
    </row>
    <row r="25" spans="2:43">
      <c r="B25" s="329"/>
      <c r="C25" s="332"/>
      <c r="D25" s="347" t="str">
        <f>IF(ข้อมูลนร.2!D23="","",ข้อมูลนร.2!D23)</f>
        <v/>
      </c>
      <c r="E25" s="540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2"/>
      <c r="W25" s="342"/>
      <c r="X25" s="342"/>
      <c r="Y25" s="342"/>
      <c r="Z25" s="342"/>
      <c r="AA25" s="342"/>
      <c r="AB25" s="342"/>
      <c r="AC25" s="342"/>
      <c r="AD25" s="342"/>
      <c r="AE25" s="342"/>
      <c r="AF25" s="342"/>
      <c r="AG25" s="342"/>
      <c r="AH25" s="342"/>
      <c r="AI25" s="342"/>
      <c r="AJ25" s="342"/>
      <c r="AK25" s="348" t="str">
        <f t="shared" si="1"/>
        <v/>
      </c>
      <c r="AL25" s="349" t="str">
        <f t="shared" si="2"/>
        <v/>
      </c>
      <c r="AM25" s="349" t="str">
        <f t="shared" si="3"/>
        <v/>
      </c>
      <c r="AN25" s="349" t="str">
        <f t="shared" si="4"/>
        <v/>
      </c>
      <c r="AO25" s="349" t="str">
        <f t="shared" si="5"/>
        <v/>
      </c>
      <c r="AP25" s="332"/>
      <c r="AQ25" s="329"/>
    </row>
    <row r="26" spans="2:43">
      <c r="B26" s="329"/>
      <c r="C26" s="332"/>
      <c r="D26" s="347" t="str">
        <f>IF(ข้อมูลนร.2!D24="","",ข้อมูลนร.2!D24)</f>
        <v/>
      </c>
      <c r="E26" s="540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2"/>
      <c r="W26" s="342"/>
      <c r="X26" s="342"/>
      <c r="Y26" s="342"/>
      <c r="Z26" s="342"/>
      <c r="AA26" s="342"/>
      <c r="AB26" s="342"/>
      <c r="AC26" s="342"/>
      <c r="AD26" s="342"/>
      <c r="AE26" s="342"/>
      <c r="AF26" s="342"/>
      <c r="AG26" s="342"/>
      <c r="AH26" s="342"/>
      <c r="AI26" s="342"/>
      <c r="AJ26" s="342"/>
      <c r="AK26" s="348" t="str">
        <f t="shared" si="1"/>
        <v/>
      </c>
      <c r="AL26" s="349" t="str">
        <f t="shared" si="2"/>
        <v/>
      </c>
      <c r="AM26" s="349" t="str">
        <f t="shared" si="3"/>
        <v/>
      </c>
      <c r="AN26" s="349" t="str">
        <f t="shared" si="4"/>
        <v/>
      </c>
      <c r="AO26" s="349" t="str">
        <f t="shared" si="5"/>
        <v/>
      </c>
      <c r="AP26" s="332"/>
      <c r="AQ26" s="329"/>
    </row>
    <row r="27" spans="2:43">
      <c r="B27" s="329"/>
      <c r="C27" s="332"/>
      <c r="D27" s="347" t="str">
        <f>IF(ข้อมูลนร.2!D25="","",ข้อมูลนร.2!D25)</f>
        <v/>
      </c>
      <c r="E27" s="540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2"/>
      <c r="W27" s="342"/>
      <c r="X27" s="342"/>
      <c r="Y27" s="342"/>
      <c r="Z27" s="342"/>
      <c r="AA27" s="342"/>
      <c r="AB27" s="342"/>
      <c r="AC27" s="342"/>
      <c r="AD27" s="342"/>
      <c r="AE27" s="342"/>
      <c r="AF27" s="342"/>
      <c r="AG27" s="342"/>
      <c r="AH27" s="342"/>
      <c r="AI27" s="342"/>
      <c r="AJ27" s="342"/>
      <c r="AK27" s="348" t="str">
        <f t="shared" si="1"/>
        <v/>
      </c>
      <c r="AL27" s="349" t="str">
        <f t="shared" si="2"/>
        <v/>
      </c>
      <c r="AM27" s="349" t="str">
        <f t="shared" si="3"/>
        <v/>
      </c>
      <c r="AN27" s="349" t="str">
        <f t="shared" si="4"/>
        <v/>
      </c>
      <c r="AO27" s="349" t="str">
        <f t="shared" si="5"/>
        <v/>
      </c>
      <c r="AP27" s="332"/>
      <c r="AQ27" s="329"/>
    </row>
    <row r="28" spans="2:43">
      <c r="B28" s="329"/>
      <c r="C28" s="332"/>
      <c r="D28" s="347" t="str">
        <f>IF(ข้อมูลนร.2!D26="","",ข้อมูลนร.2!D26)</f>
        <v/>
      </c>
      <c r="E28" s="540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2"/>
      <c r="W28" s="342"/>
      <c r="X28" s="342"/>
      <c r="Y28" s="342"/>
      <c r="Z28" s="342"/>
      <c r="AA28" s="342"/>
      <c r="AB28" s="342"/>
      <c r="AC28" s="342"/>
      <c r="AD28" s="342"/>
      <c r="AE28" s="342"/>
      <c r="AF28" s="342"/>
      <c r="AG28" s="342"/>
      <c r="AH28" s="342"/>
      <c r="AI28" s="342"/>
      <c r="AJ28" s="342"/>
      <c r="AK28" s="348" t="str">
        <f t="shared" si="1"/>
        <v/>
      </c>
      <c r="AL28" s="349" t="str">
        <f t="shared" si="2"/>
        <v/>
      </c>
      <c r="AM28" s="349" t="str">
        <f t="shared" si="3"/>
        <v/>
      </c>
      <c r="AN28" s="349" t="str">
        <f t="shared" si="4"/>
        <v/>
      </c>
      <c r="AO28" s="349" t="str">
        <f t="shared" si="5"/>
        <v/>
      </c>
      <c r="AP28" s="332"/>
      <c r="AQ28" s="329"/>
    </row>
    <row r="29" spans="2:43">
      <c r="B29" s="329"/>
      <c r="C29" s="332"/>
      <c r="D29" s="347" t="str">
        <f>IF(ข้อมูลนร.2!D27="","",ข้อมูลนร.2!D27)</f>
        <v/>
      </c>
      <c r="E29" s="540"/>
      <c r="F29" s="342"/>
      <c r="G29" s="342"/>
      <c r="H29" s="342"/>
      <c r="I29" s="342"/>
      <c r="J29" s="342"/>
      <c r="K29" s="342"/>
      <c r="L29" s="342"/>
      <c r="M29" s="342"/>
      <c r="N29" s="342"/>
      <c r="O29" s="342"/>
      <c r="P29" s="342"/>
      <c r="Q29" s="342"/>
      <c r="R29" s="342"/>
      <c r="S29" s="342"/>
      <c r="T29" s="342"/>
      <c r="U29" s="342"/>
      <c r="V29" s="342"/>
      <c r="W29" s="342"/>
      <c r="X29" s="342"/>
      <c r="Y29" s="342"/>
      <c r="Z29" s="342"/>
      <c r="AA29" s="342"/>
      <c r="AB29" s="342"/>
      <c r="AC29" s="342"/>
      <c r="AD29" s="342"/>
      <c r="AE29" s="342"/>
      <c r="AF29" s="342"/>
      <c r="AG29" s="342"/>
      <c r="AH29" s="342"/>
      <c r="AI29" s="342"/>
      <c r="AJ29" s="342"/>
      <c r="AK29" s="348" t="str">
        <f t="shared" si="1"/>
        <v/>
      </c>
      <c r="AL29" s="349" t="str">
        <f t="shared" si="2"/>
        <v/>
      </c>
      <c r="AM29" s="349" t="str">
        <f t="shared" si="3"/>
        <v/>
      </c>
      <c r="AN29" s="349" t="str">
        <f t="shared" si="4"/>
        <v/>
      </c>
      <c r="AO29" s="349" t="str">
        <f t="shared" si="5"/>
        <v/>
      </c>
      <c r="AP29" s="332"/>
      <c r="AQ29" s="329"/>
    </row>
    <row r="30" spans="2:43">
      <c r="B30" s="329"/>
      <c r="C30" s="332"/>
      <c r="D30" s="347" t="str">
        <f>IF(ข้อมูลนร.2!D28="","",ข้อมูลนร.2!D28)</f>
        <v/>
      </c>
      <c r="E30" s="540"/>
      <c r="F30" s="342"/>
      <c r="G30" s="342"/>
      <c r="H30" s="342"/>
      <c r="I30" s="342"/>
      <c r="J30" s="342"/>
      <c r="K30" s="342"/>
      <c r="L30" s="342"/>
      <c r="M30" s="342"/>
      <c r="N30" s="342"/>
      <c r="O30" s="342"/>
      <c r="P30" s="342"/>
      <c r="Q30" s="342"/>
      <c r="R30" s="342"/>
      <c r="S30" s="342"/>
      <c r="T30" s="342"/>
      <c r="U30" s="342"/>
      <c r="V30" s="342"/>
      <c r="W30" s="342"/>
      <c r="X30" s="342"/>
      <c r="Y30" s="342"/>
      <c r="Z30" s="342"/>
      <c r="AA30" s="342"/>
      <c r="AB30" s="342"/>
      <c r="AC30" s="342"/>
      <c r="AD30" s="342"/>
      <c r="AE30" s="342"/>
      <c r="AF30" s="342"/>
      <c r="AG30" s="342"/>
      <c r="AH30" s="342"/>
      <c r="AI30" s="342"/>
      <c r="AJ30" s="342"/>
      <c r="AK30" s="348" t="str">
        <f t="shared" si="1"/>
        <v/>
      </c>
      <c r="AL30" s="349" t="str">
        <f t="shared" si="2"/>
        <v/>
      </c>
      <c r="AM30" s="349" t="str">
        <f t="shared" si="3"/>
        <v/>
      </c>
      <c r="AN30" s="349" t="str">
        <f t="shared" si="4"/>
        <v/>
      </c>
      <c r="AO30" s="349" t="str">
        <f t="shared" si="5"/>
        <v/>
      </c>
      <c r="AP30" s="332"/>
      <c r="AQ30" s="329"/>
    </row>
    <row r="31" spans="2:43">
      <c r="B31" s="329"/>
      <c r="C31" s="332"/>
      <c r="D31" s="347" t="str">
        <f>IF(ข้อมูลนร.2!D29="","",ข้อมูลนร.2!D29)</f>
        <v/>
      </c>
      <c r="E31" s="540"/>
      <c r="F31" s="342"/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342"/>
      <c r="S31" s="342"/>
      <c r="T31" s="342"/>
      <c r="U31" s="342"/>
      <c r="V31" s="342"/>
      <c r="W31" s="342"/>
      <c r="X31" s="342"/>
      <c r="Y31" s="342"/>
      <c r="Z31" s="342"/>
      <c r="AA31" s="342"/>
      <c r="AB31" s="342"/>
      <c r="AC31" s="342"/>
      <c r="AD31" s="342"/>
      <c r="AE31" s="342"/>
      <c r="AF31" s="342"/>
      <c r="AG31" s="342"/>
      <c r="AH31" s="342"/>
      <c r="AI31" s="342"/>
      <c r="AJ31" s="342"/>
      <c r="AK31" s="348" t="str">
        <f t="shared" si="1"/>
        <v/>
      </c>
      <c r="AL31" s="349" t="str">
        <f t="shared" si="2"/>
        <v/>
      </c>
      <c r="AM31" s="349" t="str">
        <f t="shared" si="3"/>
        <v/>
      </c>
      <c r="AN31" s="349" t="str">
        <f t="shared" si="4"/>
        <v/>
      </c>
      <c r="AO31" s="349" t="str">
        <f t="shared" si="5"/>
        <v/>
      </c>
      <c r="AP31" s="332"/>
      <c r="AQ31" s="329"/>
    </row>
    <row r="32" spans="2:43">
      <c r="B32" s="329"/>
      <c r="C32" s="332"/>
      <c r="D32" s="347" t="str">
        <f>IF(ข้อมูลนร.2!D30="","",ข้อมูลนร.2!D30)</f>
        <v/>
      </c>
      <c r="E32" s="540"/>
      <c r="F32" s="342"/>
      <c r="G32" s="342"/>
      <c r="H32" s="342"/>
      <c r="I32" s="342"/>
      <c r="J32" s="342"/>
      <c r="K32" s="342"/>
      <c r="L32" s="342"/>
      <c r="M32" s="342"/>
      <c r="N32" s="342"/>
      <c r="O32" s="342"/>
      <c r="P32" s="342"/>
      <c r="Q32" s="342"/>
      <c r="R32" s="342"/>
      <c r="S32" s="342"/>
      <c r="T32" s="342"/>
      <c r="U32" s="342"/>
      <c r="V32" s="342"/>
      <c r="W32" s="342"/>
      <c r="X32" s="342"/>
      <c r="Y32" s="342"/>
      <c r="Z32" s="342"/>
      <c r="AA32" s="342"/>
      <c r="AB32" s="342"/>
      <c r="AC32" s="342"/>
      <c r="AD32" s="342"/>
      <c r="AE32" s="342"/>
      <c r="AF32" s="342"/>
      <c r="AG32" s="342"/>
      <c r="AH32" s="342"/>
      <c r="AI32" s="342"/>
      <c r="AJ32" s="342"/>
      <c r="AK32" s="348" t="str">
        <f t="shared" si="1"/>
        <v/>
      </c>
      <c r="AL32" s="349" t="str">
        <f t="shared" si="2"/>
        <v/>
      </c>
      <c r="AM32" s="349" t="str">
        <f t="shared" si="3"/>
        <v/>
      </c>
      <c r="AN32" s="349" t="str">
        <f t="shared" si="4"/>
        <v/>
      </c>
      <c r="AO32" s="349" t="str">
        <f t="shared" si="5"/>
        <v/>
      </c>
      <c r="AP32" s="332"/>
      <c r="AQ32" s="329"/>
    </row>
    <row r="33" spans="2:43">
      <c r="B33" s="329"/>
      <c r="C33" s="332"/>
      <c r="D33" s="347" t="str">
        <f>IF(ข้อมูลนร.2!D31="","",ข้อมูลนร.2!D31)</f>
        <v/>
      </c>
      <c r="E33" s="540"/>
      <c r="F33" s="342"/>
      <c r="G33" s="342"/>
      <c r="H33" s="342"/>
      <c r="I33" s="342"/>
      <c r="J33" s="342"/>
      <c r="K33" s="342"/>
      <c r="L33" s="342"/>
      <c r="M33" s="342"/>
      <c r="N33" s="342"/>
      <c r="O33" s="342"/>
      <c r="P33" s="342"/>
      <c r="Q33" s="342"/>
      <c r="R33" s="342"/>
      <c r="S33" s="342"/>
      <c r="T33" s="342"/>
      <c r="U33" s="342"/>
      <c r="V33" s="342"/>
      <c r="W33" s="342"/>
      <c r="X33" s="342"/>
      <c r="Y33" s="342"/>
      <c r="Z33" s="342"/>
      <c r="AA33" s="342"/>
      <c r="AB33" s="342"/>
      <c r="AC33" s="342"/>
      <c r="AD33" s="342"/>
      <c r="AE33" s="342"/>
      <c r="AF33" s="342"/>
      <c r="AG33" s="342"/>
      <c r="AH33" s="342"/>
      <c r="AI33" s="342"/>
      <c r="AJ33" s="342"/>
      <c r="AK33" s="348" t="str">
        <f t="shared" si="1"/>
        <v/>
      </c>
      <c r="AL33" s="349" t="str">
        <f t="shared" si="2"/>
        <v/>
      </c>
      <c r="AM33" s="349" t="str">
        <f t="shared" si="3"/>
        <v/>
      </c>
      <c r="AN33" s="349" t="str">
        <f t="shared" si="4"/>
        <v/>
      </c>
      <c r="AO33" s="349" t="str">
        <f t="shared" si="5"/>
        <v/>
      </c>
      <c r="AP33" s="332"/>
      <c r="AQ33" s="329"/>
    </row>
    <row r="34" spans="2:43">
      <c r="B34" s="329"/>
      <c r="C34" s="332"/>
      <c r="D34" s="347" t="str">
        <f>IF(ข้อมูลนร.2!D32="","",ข้อมูลนร.2!D32)</f>
        <v/>
      </c>
      <c r="E34" s="540"/>
      <c r="F34" s="342"/>
      <c r="G34" s="342"/>
      <c r="H34" s="342"/>
      <c r="I34" s="342"/>
      <c r="J34" s="342"/>
      <c r="K34" s="342"/>
      <c r="L34" s="342"/>
      <c r="M34" s="342"/>
      <c r="N34" s="342"/>
      <c r="O34" s="342"/>
      <c r="P34" s="342"/>
      <c r="Q34" s="342"/>
      <c r="R34" s="342"/>
      <c r="S34" s="342"/>
      <c r="T34" s="342"/>
      <c r="U34" s="342"/>
      <c r="V34" s="342"/>
      <c r="W34" s="342"/>
      <c r="X34" s="342"/>
      <c r="Y34" s="342"/>
      <c r="Z34" s="342"/>
      <c r="AA34" s="342"/>
      <c r="AB34" s="342"/>
      <c r="AC34" s="342"/>
      <c r="AD34" s="342"/>
      <c r="AE34" s="342"/>
      <c r="AF34" s="342"/>
      <c r="AG34" s="342"/>
      <c r="AH34" s="342"/>
      <c r="AI34" s="342"/>
      <c r="AJ34" s="342"/>
      <c r="AK34" s="348" t="str">
        <f t="shared" si="1"/>
        <v/>
      </c>
      <c r="AL34" s="349" t="str">
        <f t="shared" si="2"/>
        <v/>
      </c>
      <c r="AM34" s="349" t="str">
        <f t="shared" si="3"/>
        <v/>
      </c>
      <c r="AN34" s="349" t="str">
        <f t="shared" si="4"/>
        <v/>
      </c>
      <c r="AO34" s="349" t="str">
        <f t="shared" si="5"/>
        <v/>
      </c>
      <c r="AP34" s="332"/>
      <c r="AQ34" s="329"/>
    </row>
    <row r="35" spans="2:43">
      <c r="B35" s="329"/>
      <c r="C35" s="332"/>
      <c r="D35" s="347" t="str">
        <f>IF(ข้อมูลนร.2!D33="","",ข้อมูลนร.2!D33)</f>
        <v/>
      </c>
      <c r="E35" s="540"/>
      <c r="F35" s="342"/>
      <c r="G35" s="342"/>
      <c r="H35" s="342"/>
      <c r="I35" s="342"/>
      <c r="J35" s="342"/>
      <c r="K35" s="342"/>
      <c r="L35" s="342"/>
      <c r="M35" s="342"/>
      <c r="N35" s="342"/>
      <c r="O35" s="342"/>
      <c r="P35" s="342"/>
      <c r="Q35" s="342"/>
      <c r="R35" s="342"/>
      <c r="S35" s="342"/>
      <c r="T35" s="342"/>
      <c r="U35" s="342"/>
      <c r="V35" s="342"/>
      <c r="W35" s="342"/>
      <c r="X35" s="342"/>
      <c r="Y35" s="342"/>
      <c r="Z35" s="342"/>
      <c r="AA35" s="342"/>
      <c r="AB35" s="342"/>
      <c r="AC35" s="342"/>
      <c r="AD35" s="342"/>
      <c r="AE35" s="342"/>
      <c r="AF35" s="342"/>
      <c r="AG35" s="342"/>
      <c r="AH35" s="342"/>
      <c r="AI35" s="342"/>
      <c r="AJ35" s="342"/>
      <c r="AK35" s="348" t="str">
        <f t="shared" si="1"/>
        <v/>
      </c>
      <c r="AL35" s="349" t="str">
        <f t="shared" si="2"/>
        <v/>
      </c>
      <c r="AM35" s="349" t="str">
        <f t="shared" si="3"/>
        <v/>
      </c>
      <c r="AN35" s="349" t="str">
        <f t="shared" si="4"/>
        <v/>
      </c>
      <c r="AO35" s="349" t="str">
        <f t="shared" si="5"/>
        <v/>
      </c>
      <c r="AP35" s="332"/>
      <c r="AQ35" s="329"/>
    </row>
    <row r="36" spans="2:43">
      <c r="B36" s="329"/>
      <c r="C36" s="332"/>
      <c r="D36" s="347" t="str">
        <f>IF(ข้อมูลนร.2!D34="","",ข้อมูลนร.2!D34)</f>
        <v/>
      </c>
      <c r="E36" s="540"/>
      <c r="F36" s="342"/>
      <c r="G36" s="342"/>
      <c r="H36" s="342"/>
      <c r="I36" s="342"/>
      <c r="J36" s="342"/>
      <c r="K36" s="342"/>
      <c r="L36" s="342"/>
      <c r="M36" s="342"/>
      <c r="N36" s="342"/>
      <c r="O36" s="342"/>
      <c r="P36" s="342"/>
      <c r="Q36" s="342"/>
      <c r="R36" s="342"/>
      <c r="S36" s="342"/>
      <c r="T36" s="342"/>
      <c r="U36" s="342"/>
      <c r="V36" s="342"/>
      <c r="W36" s="342"/>
      <c r="X36" s="342"/>
      <c r="Y36" s="342"/>
      <c r="Z36" s="342"/>
      <c r="AA36" s="342"/>
      <c r="AB36" s="342"/>
      <c r="AC36" s="342"/>
      <c r="AD36" s="342"/>
      <c r="AE36" s="342"/>
      <c r="AF36" s="342"/>
      <c r="AG36" s="342"/>
      <c r="AH36" s="342"/>
      <c r="AI36" s="342"/>
      <c r="AJ36" s="342"/>
      <c r="AK36" s="348" t="str">
        <f t="shared" si="1"/>
        <v/>
      </c>
      <c r="AL36" s="349" t="str">
        <f t="shared" si="2"/>
        <v/>
      </c>
      <c r="AM36" s="349" t="str">
        <f t="shared" si="3"/>
        <v/>
      </c>
      <c r="AN36" s="349" t="str">
        <f t="shared" si="4"/>
        <v/>
      </c>
      <c r="AO36" s="349" t="str">
        <f t="shared" si="5"/>
        <v/>
      </c>
      <c r="AP36" s="332"/>
      <c r="AQ36" s="329"/>
    </row>
    <row r="37" spans="2:43">
      <c r="B37" s="329"/>
      <c r="C37" s="332"/>
      <c r="D37" s="347" t="str">
        <f>IF(ข้อมูลนร.2!D35="","",ข้อมูลนร.2!D35)</f>
        <v/>
      </c>
      <c r="E37" s="540"/>
      <c r="F37" s="342"/>
      <c r="G37" s="342"/>
      <c r="H37" s="342"/>
      <c r="I37" s="342"/>
      <c r="J37" s="342"/>
      <c r="K37" s="342"/>
      <c r="L37" s="342"/>
      <c r="M37" s="342"/>
      <c r="N37" s="342"/>
      <c r="O37" s="342"/>
      <c r="P37" s="342"/>
      <c r="Q37" s="342"/>
      <c r="R37" s="342"/>
      <c r="S37" s="342"/>
      <c r="T37" s="342"/>
      <c r="U37" s="342"/>
      <c r="V37" s="342"/>
      <c r="W37" s="342"/>
      <c r="X37" s="342"/>
      <c r="Y37" s="342"/>
      <c r="Z37" s="342"/>
      <c r="AA37" s="342"/>
      <c r="AB37" s="342"/>
      <c r="AC37" s="342"/>
      <c r="AD37" s="342"/>
      <c r="AE37" s="342"/>
      <c r="AF37" s="342"/>
      <c r="AG37" s="342"/>
      <c r="AH37" s="342"/>
      <c r="AI37" s="342"/>
      <c r="AJ37" s="342"/>
      <c r="AK37" s="348" t="str">
        <f t="shared" si="1"/>
        <v/>
      </c>
      <c r="AL37" s="349" t="str">
        <f t="shared" si="2"/>
        <v/>
      </c>
      <c r="AM37" s="349" t="str">
        <f t="shared" si="3"/>
        <v/>
      </c>
      <c r="AN37" s="349" t="str">
        <f t="shared" si="4"/>
        <v/>
      </c>
      <c r="AO37" s="349" t="str">
        <f t="shared" si="5"/>
        <v/>
      </c>
      <c r="AP37" s="332"/>
      <c r="AQ37" s="329"/>
    </row>
    <row r="38" spans="2:43">
      <c r="B38" s="329"/>
      <c r="C38" s="332"/>
      <c r="D38" s="347" t="str">
        <f>IF(ข้อมูลนร.2!D36="","",ข้อมูลนร.2!D36)</f>
        <v/>
      </c>
      <c r="E38" s="540"/>
      <c r="F38" s="342"/>
      <c r="G38" s="342"/>
      <c r="H38" s="342"/>
      <c r="I38" s="342"/>
      <c r="J38" s="342"/>
      <c r="K38" s="342"/>
      <c r="L38" s="342"/>
      <c r="M38" s="342"/>
      <c r="N38" s="342"/>
      <c r="O38" s="342"/>
      <c r="P38" s="342"/>
      <c r="Q38" s="342"/>
      <c r="R38" s="342"/>
      <c r="S38" s="342"/>
      <c r="T38" s="342"/>
      <c r="U38" s="342"/>
      <c r="V38" s="342"/>
      <c r="W38" s="342"/>
      <c r="X38" s="342"/>
      <c r="Y38" s="342"/>
      <c r="Z38" s="342"/>
      <c r="AA38" s="342"/>
      <c r="AB38" s="342"/>
      <c r="AC38" s="342"/>
      <c r="AD38" s="342"/>
      <c r="AE38" s="342"/>
      <c r="AF38" s="342"/>
      <c r="AG38" s="342"/>
      <c r="AH38" s="342"/>
      <c r="AI38" s="342"/>
      <c r="AJ38" s="342"/>
      <c r="AK38" s="348" t="str">
        <f t="shared" si="1"/>
        <v/>
      </c>
      <c r="AL38" s="349" t="str">
        <f t="shared" si="2"/>
        <v/>
      </c>
      <c r="AM38" s="349" t="str">
        <f t="shared" si="3"/>
        <v/>
      </c>
      <c r="AN38" s="349" t="str">
        <f t="shared" si="4"/>
        <v/>
      </c>
      <c r="AO38" s="349" t="str">
        <f t="shared" si="5"/>
        <v/>
      </c>
      <c r="AP38" s="332"/>
      <c r="AQ38" s="329"/>
    </row>
    <row r="39" spans="2:43">
      <c r="B39" s="329"/>
      <c r="C39" s="332"/>
      <c r="D39" s="347" t="str">
        <f>IF(ข้อมูลนร.2!D37="","",ข้อมูลนร.2!D37)</f>
        <v/>
      </c>
      <c r="E39" s="540"/>
      <c r="F39" s="342"/>
      <c r="G39" s="342"/>
      <c r="H39" s="342"/>
      <c r="I39" s="342"/>
      <c r="J39" s="342"/>
      <c r="K39" s="342"/>
      <c r="L39" s="342"/>
      <c r="M39" s="342"/>
      <c r="N39" s="342"/>
      <c r="O39" s="342"/>
      <c r="P39" s="342"/>
      <c r="Q39" s="342"/>
      <c r="R39" s="342"/>
      <c r="S39" s="342"/>
      <c r="T39" s="342"/>
      <c r="U39" s="342"/>
      <c r="V39" s="342"/>
      <c r="W39" s="342"/>
      <c r="X39" s="342"/>
      <c r="Y39" s="342"/>
      <c r="Z39" s="342"/>
      <c r="AA39" s="342"/>
      <c r="AB39" s="342"/>
      <c r="AC39" s="342"/>
      <c r="AD39" s="342"/>
      <c r="AE39" s="342"/>
      <c r="AF39" s="342"/>
      <c r="AG39" s="342"/>
      <c r="AH39" s="342"/>
      <c r="AI39" s="342"/>
      <c r="AJ39" s="342"/>
      <c r="AK39" s="348" t="str">
        <f t="shared" si="1"/>
        <v/>
      </c>
      <c r="AL39" s="349" t="str">
        <f t="shared" si="2"/>
        <v/>
      </c>
      <c r="AM39" s="349" t="str">
        <f t="shared" si="3"/>
        <v/>
      </c>
      <c r="AN39" s="349" t="str">
        <f t="shared" si="4"/>
        <v/>
      </c>
      <c r="AO39" s="349" t="str">
        <f t="shared" si="5"/>
        <v/>
      </c>
      <c r="AP39" s="332"/>
      <c r="AQ39" s="329"/>
    </row>
    <row r="40" spans="2:43">
      <c r="B40" s="329"/>
      <c r="C40" s="332"/>
      <c r="D40" s="347" t="str">
        <f>IF(ข้อมูลนร.2!D38="","",ข้อมูลนร.2!D38)</f>
        <v/>
      </c>
      <c r="E40" s="540"/>
      <c r="F40" s="342"/>
      <c r="G40" s="342"/>
      <c r="H40" s="342"/>
      <c r="I40" s="342"/>
      <c r="J40" s="342"/>
      <c r="K40" s="342"/>
      <c r="L40" s="342"/>
      <c r="M40" s="342"/>
      <c r="N40" s="342"/>
      <c r="O40" s="342"/>
      <c r="P40" s="342"/>
      <c r="Q40" s="342"/>
      <c r="R40" s="342"/>
      <c r="S40" s="342"/>
      <c r="T40" s="342"/>
      <c r="U40" s="342"/>
      <c r="V40" s="342"/>
      <c r="W40" s="342"/>
      <c r="X40" s="342"/>
      <c r="Y40" s="342"/>
      <c r="Z40" s="342"/>
      <c r="AA40" s="342"/>
      <c r="AB40" s="342"/>
      <c r="AC40" s="342"/>
      <c r="AD40" s="342"/>
      <c r="AE40" s="342"/>
      <c r="AF40" s="342"/>
      <c r="AG40" s="342"/>
      <c r="AH40" s="342"/>
      <c r="AI40" s="342"/>
      <c r="AJ40" s="342"/>
      <c r="AK40" s="348" t="str">
        <f t="shared" si="1"/>
        <v/>
      </c>
      <c r="AL40" s="349" t="str">
        <f t="shared" si="2"/>
        <v/>
      </c>
      <c r="AM40" s="349" t="str">
        <f t="shared" si="3"/>
        <v/>
      </c>
      <c r="AN40" s="349" t="str">
        <f t="shared" si="4"/>
        <v/>
      </c>
      <c r="AO40" s="349" t="str">
        <f t="shared" si="5"/>
        <v/>
      </c>
      <c r="AP40" s="332"/>
      <c r="AQ40" s="329"/>
    </row>
    <row r="41" spans="2:43">
      <c r="B41" s="329"/>
      <c r="C41" s="332"/>
      <c r="D41" s="347" t="str">
        <f>IF(ข้อมูลนร.2!D39="","",ข้อมูลนร.2!D39)</f>
        <v/>
      </c>
      <c r="E41" s="540"/>
      <c r="F41" s="342"/>
      <c r="G41" s="342"/>
      <c r="H41" s="342"/>
      <c r="I41" s="342"/>
      <c r="J41" s="342"/>
      <c r="K41" s="342"/>
      <c r="L41" s="342"/>
      <c r="M41" s="342"/>
      <c r="N41" s="342"/>
      <c r="O41" s="342"/>
      <c r="P41" s="342"/>
      <c r="Q41" s="342"/>
      <c r="R41" s="342"/>
      <c r="S41" s="342"/>
      <c r="T41" s="342"/>
      <c r="U41" s="342"/>
      <c r="V41" s="342"/>
      <c r="W41" s="342"/>
      <c r="X41" s="342"/>
      <c r="Y41" s="342"/>
      <c r="Z41" s="342"/>
      <c r="AA41" s="342"/>
      <c r="AB41" s="342"/>
      <c r="AC41" s="342"/>
      <c r="AD41" s="342"/>
      <c r="AE41" s="342"/>
      <c r="AF41" s="342"/>
      <c r="AG41" s="342"/>
      <c r="AH41" s="342"/>
      <c r="AI41" s="342"/>
      <c r="AJ41" s="342"/>
      <c r="AK41" s="348" t="str">
        <f t="shared" si="1"/>
        <v/>
      </c>
      <c r="AL41" s="349" t="str">
        <f t="shared" si="2"/>
        <v/>
      </c>
      <c r="AM41" s="349" t="str">
        <f t="shared" si="3"/>
        <v/>
      </c>
      <c r="AN41" s="349" t="str">
        <f t="shared" si="4"/>
        <v/>
      </c>
      <c r="AO41" s="349" t="str">
        <f t="shared" si="5"/>
        <v/>
      </c>
      <c r="AP41" s="332"/>
      <c r="AQ41" s="329"/>
    </row>
    <row r="42" spans="2:43">
      <c r="B42" s="329"/>
      <c r="C42" s="332"/>
      <c r="D42" s="347" t="str">
        <f>IF(ข้อมูลนร.2!D40="","",ข้อมูลนร.2!D40)</f>
        <v/>
      </c>
      <c r="E42" s="540"/>
      <c r="F42" s="342"/>
      <c r="G42" s="342"/>
      <c r="H42" s="342"/>
      <c r="I42" s="342"/>
      <c r="J42" s="342"/>
      <c r="K42" s="342"/>
      <c r="L42" s="342"/>
      <c r="M42" s="342"/>
      <c r="N42" s="342"/>
      <c r="O42" s="342"/>
      <c r="P42" s="342"/>
      <c r="Q42" s="342"/>
      <c r="R42" s="342"/>
      <c r="S42" s="342"/>
      <c r="T42" s="342"/>
      <c r="U42" s="342"/>
      <c r="V42" s="342"/>
      <c r="W42" s="342"/>
      <c r="X42" s="342"/>
      <c r="Y42" s="342"/>
      <c r="Z42" s="342"/>
      <c r="AA42" s="342"/>
      <c r="AB42" s="342"/>
      <c r="AC42" s="342"/>
      <c r="AD42" s="342"/>
      <c r="AE42" s="342"/>
      <c r="AF42" s="342"/>
      <c r="AG42" s="342"/>
      <c r="AH42" s="342"/>
      <c r="AI42" s="342"/>
      <c r="AJ42" s="342"/>
      <c r="AK42" s="348" t="str">
        <f t="shared" si="1"/>
        <v/>
      </c>
      <c r="AL42" s="349" t="str">
        <f t="shared" si="2"/>
        <v/>
      </c>
      <c r="AM42" s="349" t="str">
        <f t="shared" si="3"/>
        <v/>
      </c>
      <c r="AN42" s="349" t="str">
        <f t="shared" si="4"/>
        <v/>
      </c>
      <c r="AO42" s="349" t="str">
        <f t="shared" si="5"/>
        <v/>
      </c>
      <c r="AP42" s="332"/>
      <c r="AQ42" s="329"/>
    </row>
    <row r="43" spans="2:43">
      <c r="B43" s="329"/>
      <c r="C43" s="332"/>
      <c r="D43" s="347" t="str">
        <f>IF(ข้อมูลนร.2!D41="","",ข้อมูลนร.2!D41)</f>
        <v/>
      </c>
      <c r="E43" s="540"/>
      <c r="F43" s="342"/>
      <c r="G43" s="342"/>
      <c r="H43" s="342"/>
      <c r="I43" s="342"/>
      <c r="J43" s="342"/>
      <c r="K43" s="342"/>
      <c r="L43" s="342"/>
      <c r="M43" s="342"/>
      <c r="N43" s="342"/>
      <c r="O43" s="342"/>
      <c r="P43" s="342"/>
      <c r="Q43" s="342"/>
      <c r="R43" s="342"/>
      <c r="S43" s="342"/>
      <c r="T43" s="342"/>
      <c r="U43" s="342"/>
      <c r="V43" s="342"/>
      <c r="W43" s="342"/>
      <c r="X43" s="342"/>
      <c r="Y43" s="342"/>
      <c r="Z43" s="342"/>
      <c r="AA43" s="342"/>
      <c r="AB43" s="342"/>
      <c r="AC43" s="342"/>
      <c r="AD43" s="342"/>
      <c r="AE43" s="342"/>
      <c r="AF43" s="342"/>
      <c r="AG43" s="342"/>
      <c r="AH43" s="342"/>
      <c r="AI43" s="342"/>
      <c r="AJ43" s="342"/>
      <c r="AK43" s="348" t="str">
        <f t="shared" si="1"/>
        <v/>
      </c>
      <c r="AL43" s="349" t="str">
        <f t="shared" si="2"/>
        <v/>
      </c>
      <c r="AM43" s="349" t="str">
        <f t="shared" si="3"/>
        <v/>
      </c>
      <c r="AN43" s="349" t="str">
        <f t="shared" si="4"/>
        <v/>
      </c>
      <c r="AO43" s="349" t="str">
        <f t="shared" si="5"/>
        <v/>
      </c>
      <c r="AP43" s="332"/>
      <c r="AQ43" s="329"/>
    </row>
    <row r="44" spans="2:43">
      <c r="B44" s="329"/>
      <c r="C44" s="332"/>
      <c r="D44" s="541" t="s">
        <v>65</v>
      </c>
      <c r="E44" s="542"/>
      <c r="F44" s="543"/>
      <c r="G44" s="544"/>
      <c r="H44" s="544"/>
      <c r="I44" s="544"/>
      <c r="J44" s="544"/>
      <c r="K44" s="544"/>
      <c r="L44" s="544"/>
      <c r="M44" s="544"/>
      <c r="N44" s="544"/>
      <c r="O44" s="544"/>
      <c r="P44" s="544"/>
      <c r="Q44" s="544"/>
      <c r="R44" s="544"/>
      <c r="S44" s="544"/>
      <c r="T44" s="544"/>
      <c r="U44" s="544"/>
      <c r="V44" s="544"/>
      <c r="W44" s="544"/>
      <c r="X44" s="544"/>
      <c r="Y44" s="544"/>
      <c r="Z44" s="544"/>
      <c r="AA44" s="544"/>
      <c r="AB44" s="544"/>
      <c r="AC44" s="544"/>
      <c r="AD44" s="544"/>
      <c r="AE44" s="544"/>
      <c r="AF44" s="544"/>
      <c r="AG44" s="544"/>
      <c r="AH44" s="544"/>
      <c r="AI44" s="544"/>
      <c r="AJ44" s="544"/>
      <c r="AK44" s="545"/>
      <c r="AL44" s="546"/>
      <c r="AM44" s="547"/>
      <c r="AN44" s="547"/>
      <c r="AO44" s="548"/>
      <c r="AP44" s="332"/>
      <c r="AQ44" s="329"/>
    </row>
    <row r="45" spans="2:43">
      <c r="B45" s="329"/>
      <c r="C45" s="332"/>
      <c r="D45" s="333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  <c r="AJ45" s="332"/>
      <c r="AK45" s="332"/>
      <c r="AL45" s="332"/>
      <c r="AM45" s="332"/>
      <c r="AN45" s="332"/>
      <c r="AO45" s="332"/>
      <c r="AP45" s="332"/>
      <c r="AQ45" s="329"/>
    </row>
    <row r="46" spans="2:43">
      <c r="B46" s="329"/>
      <c r="C46" s="329"/>
      <c r="D46" s="330"/>
      <c r="E46" s="329"/>
      <c r="F46" s="329"/>
      <c r="G46" s="329"/>
      <c r="H46" s="329"/>
      <c r="I46" s="329"/>
      <c r="J46" s="329"/>
      <c r="K46" s="329"/>
      <c r="L46" s="329"/>
      <c r="M46" s="329"/>
      <c r="N46" s="329"/>
      <c r="O46" s="329"/>
      <c r="P46" s="329"/>
      <c r="Q46" s="329"/>
      <c r="R46" s="329"/>
      <c r="S46" s="329"/>
      <c r="T46" s="329"/>
      <c r="U46" s="329"/>
      <c r="V46" s="329"/>
      <c r="W46" s="329"/>
      <c r="X46" s="329"/>
      <c r="Y46" s="329"/>
      <c r="Z46" s="329"/>
      <c r="AA46" s="329"/>
      <c r="AB46" s="329"/>
      <c r="AC46" s="329"/>
      <c r="AD46" s="329"/>
      <c r="AE46" s="329"/>
      <c r="AF46" s="329"/>
      <c r="AG46" s="329"/>
      <c r="AH46" s="329"/>
      <c r="AI46" s="329"/>
      <c r="AJ46" s="329"/>
      <c r="AK46" s="329"/>
      <c r="AL46" s="329"/>
      <c r="AM46" s="329"/>
      <c r="AN46" s="329"/>
      <c r="AO46" s="329"/>
      <c r="AP46" s="329"/>
      <c r="AQ46" s="329"/>
    </row>
  </sheetData>
  <sheetProtection algorithmName="SHA-512" hashValue="sJnbFc0kjiOMpv17ccJLk232LrwkYfLq1lGW5yougfH0mxF+4N8Nw27UKhikUG2Dd2I11aLiBAx1vLNYl7kgbQ==" saltValue="O3grvcUES9rYJ6sOVyhh7g==" spinCount="100000" sheet="1" objects="1" scenarios="1" formatCells="0" selectLockedCells="1"/>
  <protectedRanges>
    <protectedRange sqref="F44 V9:V43 AC9:AC43 F7:AJ8" name="ช่วง1"/>
    <protectedRange sqref="R9:U9 F10:U43 W9:AB43 AD9:AJ43" name="ช่วง1_3"/>
    <protectedRange sqref="F9:Q9" name="ช่วง1_2_1"/>
  </protectedRanges>
  <mergeCells count="15">
    <mergeCell ref="E9:E43"/>
    <mergeCell ref="D44:E44"/>
    <mergeCell ref="F44:AK44"/>
    <mergeCell ref="AL44:AO44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3">
    <cfRule type="cellIs" dxfId="22" priority="1" operator="equal">
      <formula>"ข"</formula>
    </cfRule>
    <cfRule type="cellIs" dxfId="21" priority="2" operator="equal">
      <formula>"ล"</formula>
    </cfRule>
    <cfRule type="cellIs" dxfId="20" priority="3" operator="equal">
      <formula>"ป"</formula>
    </cfRule>
    <cfRule type="cellIs" dxfId="19" priority="4" operator="equal">
      <formula>"/"</formula>
    </cfRule>
  </conditionalFormatting>
  <pageMargins left="0.31496062992125984" right="0" top="0.47244094488188981" bottom="0.27559055118110237" header="0.31496062992125984" footer="0.11811023622047245"/>
  <pageSetup paperSize="9" orientation="portrait" blackAndWhite="1" horizontalDpi="4294967293" verticalDpi="0" r:id="rId1"/>
  <ignoredErrors>
    <ignoredError sqref="G6:AJ6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SS!$D$3</xm:f>
          </x14:formula1>
          <xm:sqref>F8:AJ8</xm:sqref>
        </x14:dataValidation>
        <x14:dataValidation type="list" allowBlank="1" showInputMessage="1" showErrorMessage="1">
          <x14:formula1>
            <xm:f>SS!$A$3:$A$6</xm:f>
          </x14:formula1>
          <xm:sqref>F9:AJ43</xm:sqref>
        </x14:dataValidation>
        <x14:dataValidation type="list" allowBlank="1" showInputMessage="1" showErrorMessage="1">
          <x14:formula1>
            <xm:f>SS!$B$3:$B$9</xm:f>
          </x14:formula1>
          <xm:sqref>F7:AJ7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46"/>
  <sheetViews>
    <sheetView showGridLines="0" showRowColHeaders="0" zoomScale="95" zoomScaleNormal="95" workbookViewId="0">
      <selection activeCell="AE5" sqref="AE5:AH5"/>
    </sheetView>
  </sheetViews>
  <sheetFormatPr defaultRowHeight="18.75"/>
  <cols>
    <col min="1" max="1" width="37.125" style="331" customWidth="1"/>
    <col min="2" max="2" width="4.625" style="331" customWidth="1"/>
    <col min="3" max="3" width="3.625" style="331" customWidth="1"/>
    <col min="4" max="4" width="3.125" style="350" customWidth="1"/>
    <col min="5" max="5" width="3.125" style="331" customWidth="1"/>
    <col min="6" max="36" width="2.25" style="331" customWidth="1"/>
    <col min="37" max="37" width="3.625" style="331" customWidth="1"/>
    <col min="38" max="41" width="3.25" style="331" customWidth="1"/>
    <col min="42" max="42" width="3.625" style="331" customWidth="1"/>
    <col min="43" max="43" width="4.625" style="331" customWidth="1"/>
    <col min="44" max="16384" width="9" style="331"/>
  </cols>
  <sheetData>
    <row r="1" spans="2:43">
      <c r="B1" s="329"/>
      <c r="C1" s="329"/>
      <c r="D1" s="330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  <c r="W1" s="329"/>
      <c r="X1" s="329"/>
      <c r="Y1" s="329"/>
      <c r="Z1" s="329"/>
      <c r="AA1" s="329"/>
      <c r="AB1" s="329"/>
      <c r="AC1" s="329"/>
      <c r="AD1" s="329"/>
      <c r="AE1" s="329"/>
      <c r="AF1" s="329"/>
      <c r="AG1" s="329"/>
      <c r="AH1" s="329"/>
      <c r="AI1" s="329"/>
      <c r="AJ1" s="329"/>
      <c r="AK1" s="329"/>
      <c r="AL1" s="329"/>
      <c r="AM1" s="329"/>
      <c r="AN1" s="329"/>
      <c r="AO1" s="329"/>
      <c r="AP1" s="329"/>
      <c r="AQ1" s="329"/>
    </row>
    <row r="2" spans="2:43" ht="21.95" customHeight="1">
      <c r="B2" s="329"/>
      <c r="C2" s="332"/>
      <c r="D2" s="333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  <c r="Y2" s="549"/>
      <c r="Z2" s="549"/>
      <c r="AA2" s="549"/>
      <c r="AB2" s="549"/>
      <c r="AC2" s="549"/>
      <c r="AD2" s="549"/>
      <c r="AE2" s="549"/>
      <c r="AF2" s="549"/>
      <c r="AG2" s="549"/>
      <c r="AH2" s="549"/>
      <c r="AI2" s="549"/>
      <c r="AJ2" s="549"/>
      <c r="AK2" s="549"/>
      <c r="AL2" s="332"/>
      <c r="AM2" s="332"/>
      <c r="AN2" s="332"/>
      <c r="AO2" s="332"/>
      <c r="AP2" s="332"/>
      <c r="AQ2" s="329"/>
    </row>
    <row r="3" spans="2:43" ht="21.95" customHeight="1">
      <c r="B3" s="329"/>
      <c r="C3" s="332"/>
      <c r="D3" s="550" t="s">
        <v>147</v>
      </c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0"/>
      <c r="W3" s="550"/>
      <c r="X3" s="550"/>
      <c r="Y3" s="550"/>
      <c r="Z3" s="550"/>
      <c r="AA3" s="550"/>
      <c r="AB3" s="550"/>
      <c r="AC3" s="550"/>
      <c r="AD3" s="550"/>
      <c r="AE3" s="550"/>
      <c r="AF3" s="550"/>
      <c r="AG3" s="550"/>
      <c r="AH3" s="550"/>
      <c r="AI3" s="550"/>
      <c r="AJ3" s="550"/>
      <c r="AK3" s="550"/>
      <c r="AL3" s="550"/>
      <c r="AM3" s="550"/>
      <c r="AN3" s="550"/>
      <c r="AO3" s="550"/>
      <c r="AP3" s="332"/>
      <c r="AQ3" s="329"/>
    </row>
    <row r="4" spans="2:43" ht="12.75" customHeight="1">
      <c r="B4" s="329"/>
      <c r="C4" s="332"/>
      <c r="D4" s="333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  <c r="Z4" s="334"/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2"/>
      <c r="AM4" s="332"/>
      <c r="AN4" s="332"/>
      <c r="AO4" s="332"/>
      <c r="AP4" s="332"/>
      <c r="AQ4" s="329"/>
    </row>
    <row r="5" spans="2:43">
      <c r="B5" s="329"/>
      <c r="C5" s="332"/>
      <c r="D5" s="551" t="s">
        <v>35</v>
      </c>
      <c r="E5" s="335"/>
      <c r="F5" s="553" t="s">
        <v>58</v>
      </c>
      <c r="G5" s="553"/>
      <c r="H5" s="553"/>
      <c r="I5" s="553"/>
      <c r="J5" s="554"/>
      <c r="K5" s="555">
        <v>2</v>
      </c>
      <c r="L5" s="555"/>
      <c r="M5" s="555"/>
      <c r="N5" s="556" t="s">
        <v>50</v>
      </c>
      <c r="O5" s="556"/>
      <c r="P5" s="556"/>
      <c r="Q5" s="556"/>
      <c r="R5" s="556"/>
      <c r="S5" s="555" t="s">
        <v>84</v>
      </c>
      <c r="T5" s="555"/>
      <c r="U5" s="555"/>
      <c r="V5" s="555"/>
      <c r="W5" s="555"/>
      <c r="X5" s="555"/>
      <c r="Y5" s="555"/>
      <c r="Z5" s="555"/>
      <c r="AA5" s="556" t="s">
        <v>51</v>
      </c>
      <c r="AB5" s="556"/>
      <c r="AC5" s="556"/>
      <c r="AD5" s="556"/>
      <c r="AE5" s="555">
        <v>2566</v>
      </c>
      <c r="AF5" s="555"/>
      <c r="AG5" s="555"/>
      <c r="AH5" s="555"/>
      <c r="AI5" s="336"/>
      <c r="AJ5" s="337"/>
      <c r="AK5" s="338"/>
      <c r="AL5" s="557" t="s">
        <v>59</v>
      </c>
      <c r="AM5" s="558"/>
      <c r="AN5" s="558"/>
      <c r="AO5" s="559"/>
      <c r="AP5" s="332"/>
      <c r="AQ5" s="329"/>
    </row>
    <row r="6" spans="2:43">
      <c r="B6" s="329"/>
      <c r="C6" s="332"/>
      <c r="D6" s="552"/>
      <c r="E6" s="339" t="s">
        <v>49</v>
      </c>
      <c r="F6" s="397">
        <v>1</v>
      </c>
      <c r="G6" s="397">
        <f>F6+1</f>
        <v>2</v>
      </c>
      <c r="H6" s="397">
        <f t="shared" ref="H6:AI6" si="0">G6+1</f>
        <v>3</v>
      </c>
      <c r="I6" s="397">
        <f t="shared" si="0"/>
        <v>4</v>
      </c>
      <c r="J6" s="397">
        <f t="shared" si="0"/>
        <v>5</v>
      </c>
      <c r="K6" s="397">
        <f t="shared" si="0"/>
        <v>6</v>
      </c>
      <c r="L6" s="397">
        <f t="shared" si="0"/>
        <v>7</v>
      </c>
      <c r="M6" s="397">
        <f t="shared" si="0"/>
        <v>8</v>
      </c>
      <c r="N6" s="397">
        <f t="shared" si="0"/>
        <v>9</v>
      </c>
      <c r="O6" s="397">
        <f t="shared" si="0"/>
        <v>10</v>
      </c>
      <c r="P6" s="397">
        <f t="shared" si="0"/>
        <v>11</v>
      </c>
      <c r="Q6" s="397">
        <f t="shared" si="0"/>
        <v>12</v>
      </c>
      <c r="R6" s="397">
        <f t="shared" si="0"/>
        <v>13</v>
      </c>
      <c r="S6" s="397">
        <f t="shared" si="0"/>
        <v>14</v>
      </c>
      <c r="T6" s="397">
        <f t="shared" si="0"/>
        <v>15</v>
      </c>
      <c r="U6" s="397">
        <f t="shared" si="0"/>
        <v>16</v>
      </c>
      <c r="V6" s="397">
        <f t="shared" si="0"/>
        <v>17</v>
      </c>
      <c r="W6" s="397">
        <f t="shared" si="0"/>
        <v>18</v>
      </c>
      <c r="X6" s="397">
        <f t="shared" si="0"/>
        <v>19</v>
      </c>
      <c r="Y6" s="397">
        <f t="shared" si="0"/>
        <v>20</v>
      </c>
      <c r="Z6" s="397">
        <f t="shared" si="0"/>
        <v>21</v>
      </c>
      <c r="AA6" s="397">
        <f t="shared" si="0"/>
        <v>22</v>
      </c>
      <c r="AB6" s="397">
        <f t="shared" si="0"/>
        <v>23</v>
      </c>
      <c r="AC6" s="397">
        <f t="shared" si="0"/>
        <v>24</v>
      </c>
      <c r="AD6" s="397">
        <f t="shared" si="0"/>
        <v>25</v>
      </c>
      <c r="AE6" s="397">
        <f t="shared" si="0"/>
        <v>26</v>
      </c>
      <c r="AF6" s="397">
        <f t="shared" si="0"/>
        <v>27</v>
      </c>
      <c r="AG6" s="397">
        <f t="shared" si="0"/>
        <v>28</v>
      </c>
      <c r="AH6" s="397">
        <f t="shared" si="0"/>
        <v>29</v>
      </c>
      <c r="AI6" s="397">
        <f t="shared" si="0"/>
        <v>30</v>
      </c>
      <c r="AJ6" s="397">
        <f>AI6+1</f>
        <v>31</v>
      </c>
      <c r="AK6" s="340" t="s">
        <v>16</v>
      </c>
      <c r="AL6" s="560" t="str">
        <f>IF(S5="","",S5)</f>
        <v>ธันวาคม</v>
      </c>
      <c r="AM6" s="561"/>
      <c r="AN6" s="561"/>
      <c r="AO6" s="562"/>
      <c r="AP6" s="332"/>
      <c r="AQ6" s="329"/>
    </row>
    <row r="7" spans="2:43">
      <c r="B7" s="329"/>
      <c r="C7" s="332"/>
      <c r="D7" s="552"/>
      <c r="E7" s="341" t="s">
        <v>60</v>
      </c>
      <c r="F7" s="342"/>
      <c r="G7" s="342"/>
      <c r="H7" s="342"/>
      <c r="I7" s="342"/>
      <c r="J7" s="342"/>
      <c r="K7" s="342"/>
      <c r="L7" s="342"/>
      <c r="M7" s="342"/>
      <c r="N7" s="342"/>
      <c r="O7" s="342"/>
      <c r="P7" s="342"/>
      <c r="Q7" s="342"/>
      <c r="R7" s="342"/>
      <c r="S7" s="342"/>
      <c r="T7" s="342"/>
      <c r="U7" s="342"/>
      <c r="V7" s="342"/>
      <c r="W7" s="342"/>
      <c r="X7" s="342"/>
      <c r="Y7" s="342"/>
      <c r="Z7" s="342"/>
      <c r="AA7" s="342"/>
      <c r="AB7" s="342"/>
      <c r="AC7" s="342"/>
      <c r="AD7" s="342"/>
      <c r="AE7" s="342"/>
      <c r="AF7" s="342"/>
      <c r="AG7" s="342"/>
      <c r="AH7" s="342"/>
      <c r="AI7" s="342"/>
      <c r="AJ7" s="342"/>
      <c r="AK7" s="343" t="s">
        <v>221</v>
      </c>
      <c r="AL7" s="563"/>
      <c r="AM7" s="564"/>
      <c r="AN7" s="564"/>
      <c r="AO7" s="565"/>
      <c r="AP7" s="332"/>
      <c r="AQ7" s="329"/>
    </row>
    <row r="8" spans="2:43" ht="15.75" customHeight="1">
      <c r="B8" s="329"/>
      <c r="C8" s="332"/>
      <c r="D8" s="344"/>
      <c r="E8" s="345"/>
      <c r="F8" s="342"/>
      <c r="G8" s="342"/>
      <c r="H8" s="342"/>
      <c r="I8" s="342"/>
      <c r="J8" s="342"/>
      <c r="K8" s="342"/>
      <c r="L8" s="342"/>
      <c r="M8" s="342"/>
      <c r="N8" s="342"/>
      <c r="O8" s="342"/>
      <c r="P8" s="342"/>
      <c r="Q8" s="342"/>
      <c r="R8" s="342"/>
      <c r="S8" s="342"/>
      <c r="T8" s="342"/>
      <c r="U8" s="342"/>
      <c r="V8" s="342"/>
      <c r="W8" s="342"/>
      <c r="X8" s="342"/>
      <c r="Y8" s="342"/>
      <c r="Z8" s="342"/>
      <c r="AA8" s="342"/>
      <c r="AB8" s="342"/>
      <c r="AC8" s="342"/>
      <c r="AD8" s="342"/>
      <c r="AE8" s="342"/>
      <c r="AF8" s="342"/>
      <c r="AG8" s="342"/>
      <c r="AH8" s="342"/>
      <c r="AI8" s="342"/>
      <c r="AJ8" s="342"/>
      <c r="AK8" s="338">
        <f>COUNTA(F8:AJ8)</f>
        <v>0</v>
      </c>
      <c r="AL8" s="346" t="s">
        <v>61</v>
      </c>
      <c r="AM8" s="346" t="s">
        <v>62</v>
      </c>
      <c r="AN8" s="346" t="s">
        <v>63</v>
      </c>
      <c r="AO8" s="346" t="s">
        <v>64</v>
      </c>
      <c r="AP8" s="332"/>
      <c r="AQ8" s="329"/>
    </row>
    <row r="9" spans="2:43">
      <c r="B9" s="329"/>
      <c r="C9" s="332"/>
      <c r="D9" s="347" t="str">
        <f>IF(ข้อมูลนร.2!D7="","",ข้อมูลนร.2!D7)</f>
        <v>1</v>
      </c>
      <c r="E9" s="539"/>
      <c r="F9" s="342"/>
      <c r="G9" s="342"/>
      <c r="H9" s="342"/>
      <c r="I9" s="342"/>
      <c r="J9" s="342"/>
      <c r="K9" s="342"/>
      <c r="L9" s="342"/>
      <c r="M9" s="342"/>
      <c r="N9" s="342"/>
      <c r="O9" s="342"/>
      <c r="P9" s="342"/>
      <c r="Q9" s="342"/>
      <c r="R9" s="342"/>
      <c r="S9" s="342"/>
      <c r="T9" s="342"/>
      <c r="U9" s="342"/>
      <c r="V9" s="342"/>
      <c r="W9" s="342"/>
      <c r="X9" s="342"/>
      <c r="Y9" s="342"/>
      <c r="Z9" s="342"/>
      <c r="AA9" s="342"/>
      <c r="AB9" s="342"/>
      <c r="AC9" s="342"/>
      <c r="AD9" s="342"/>
      <c r="AE9" s="342"/>
      <c r="AF9" s="342"/>
      <c r="AG9" s="342"/>
      <c r="AH9" s="342"/>
      <c r="AI9" s="342"/>
      <c r="AJ9" s="342"/>
      <c r="AK9" s="348">
        <f>IF(D9="","",COUNTIF(F9:AJ9,"/"))</f>
        <v>0</v>
      </c>
      <c r="AL9" s="349">
        <f>IF(D9="","",COUNTIF(F9:AJ9,"/"))</f>
        <v>0</v>
      </c>
      <c r="AM9" s="349">
        <f>IF(D9="","",COUNTIF(F9:AJ9,"ป"))</f>
        <v>0</v>
      </c>
      <c r="AN9" s="349">
        <f>IF(D9="","",COUNTIF(F9:AJ9,"ล"))</f>
        <v>0</v>
      </c>
      <c r="AO9" s="349">
        <f>IF(D9="","",COUNTIF(F9:AJ9,"ข"))</f>
        <v>0</v>
      </c>
      <c r="AP9" s="332"/>
      <c r="AQ9" s="329"/>
    </row>
    <row r="10" spans="2:43">
      <c r="B10" s="329"/>
      <c r="C10" s="332"/>
      <c r="D10" s="347" t="str">
        <f>IF(ข้อมูลนร.2!D8="","",ข้อมูลนร.2!D8)</f>
        <v>2</v>
      </c>
      <c r="E10" s="540"/>
      <c r="F10" s="342"/>
      <c r="G10" s="342"/>
      <c r="H10" s="342"/>
      <c r="I10" s="342"/>
      <c r="J10" s="342"/>
      <c r="K10" s="342"/>
      <c r="L10" s="342"/>
      <c r="M10" s="342"/>
      <c r="N10" s="342"/>
      <c r="O10" s="342"/>
      <c r="P10" s="342"/>
      <c r="Q10" s="342"/>
      <c r="R10" s="342"/>
      <c r="S10" s="342"/>
      <c r="T10" s="342"/>
      <c r="U10" s="342"/>
      <c r="V10" s="342"/>
      <c r="W10" s="342"/>
      <c r="X10" s="342"/>
      <c r="Y10" s="342"/>
      <c r="Z10" s="342"/>
      <c r="AA10" s="342"/>
      <c r="AB10" s="342"/>
      <c r="AC10" s="342"/>
      <c r="AD10" s="342"/>
      <c r="AE10" s="342"/>
      <c r="AF10" s="342"/>
      <c r="AG10" s="342"/>
      <c r="AH10" s="342"/>
      <c r="AI10" s="342"/>
      <c r="AJ10" s="342"/>
      <c r="AK10" s="348">
        <f t="shared" ref="AK10:AK43" si="1">IF(D10="","",COUNTIF(F10:AJ10,"/"))</f>
        <v>0</v>
      </c>
      <c r="AL10" s="349">
        <f t="shared" ref="AL10:AL43" si="2">IF(D10="","",COUNTIF(F10:AJ10,"/"))</f>
        <v>0</v>
      </c>
      <c r="AM10" s="349">
        <f t="shared" ref="AM10:AM43" si="3">IF(D10="","",COUNTIF(F10:AJ10,"ป"))</f>
        <v>0</v>
      </c>
      <c r="AN10" s="349">
        <f t="shared" ref="AN10:AN43" si="4">IF(D10="","",COUNTIF(F10:AJ10,"ล"))</f>
        <v>0</v>
      </c>
      <c r="AO10" s="349">
        <f t="shared" ref="AO10:AO43" si="5">IF(D10="","",COUNTIF(F10:AJ10,"ข"))</f>
        <v>0</v>
      </c>
      <c r="AP10" s="332"/>
      <c r="AQ10" s="329"/>
    </row>
    <row r="11" spans="2:43">
      <c r="B11" s="329"/>
      <c r="C11" s="332"/>
      <c r="D11" s="347" t="str">
        <f>IF(ข้อมูลนร.2!D9="","",ข้อมูลนร.2!D9)</f>
        <v>3</v>
      </c>
      <c r="E11" s="540"/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8">
        <f t="shared" si="1"/>
        <v>0</v>
      </c>
      <c r="AL11" s="349">
        <f t="shared" si="2"/>
        <v>0</v>
      </c>
      <c r="AM11" s="349">
        <f t="shared" si="3"/>
        <v>0</v>
      </c>
      <c r="AN11" s="349">
        <f t="shared" si="4"/>
        <v>0</v>
      </c>
      <c r="AO11" s="349">
        <f t="shared" si="5"/>
        <v>0</v>
      </c>
      <c r="AP11" s="332"/>
      <c r="AQ11" s="329"/>
    </row>
    <row r="12" spans="2:43">
      <c r="B12" s="329"/>
      <c r="C12" s="332"/>
      <c r="D12" s="347" t="str">
        <f>IF(ข้อมูลนร.2!D10="","",ข้อมูลนร.2!D10)</f>
        <v>4</v>
      </c>
      <c r="E12" s="540"/>
      <c r="F12" s="342"/>
      <c r="G12" s="342"/>
      <c r="H12" s="342"/>
      <c r="I12" s="342"/>
      <c r="J12" s="342"/>
      <c r="K12" s="342"/>
      <c r="L12" s="342"/>
      <c r="M12" s="342"/>
      <c r="N12" s="342"/>
      <c r="O12" s="342"/>
      <c r="P12" s="342"/>
      <c r="Q12" s="342"/>
      <c r="R12" s="342"/>
      <c r="S12" s="342"/>
      <c r="T12" s="342"/>
      <c r="U12" s="342"/>
      <c r="V12" s="342"/>
      <c r="W12" s="342"/>
      <c r="X12" s="342"/>
      <c r="Y12" s="342"/>
      <c r="Z12" s="342"/>
      <c r="AA12" s="342"/>
      <c r="AB12" s="342"/>
      <c r="AC12" s="342"/>
      <c r="AD12" s="342"/>
      <c r="AE12" s="342"/>
      <c r="AF12" s="342"/>
      <c r="AG12" s="342"/>
      <c r="AH12" s="342"/>
      <c r="AI12" s="342"/>
      <c r="AJ12" s="342"/>
      <c r="AK12" s="348">
        <f t="shared" si="1"/>
        <v>0</v>
      </c>
      <c r="AL12" s="349">
        <f t="shared" si="2"/>
        <v>0</v>
      </c>
      <c r="AM12" s="349">
        <f t="shared" si="3"/>
        <v>0</v>
      </c>
      <c r="AN12" s="349">
        <f t="shared" si="4"/>
        <v>0</v>
      </c>
      <c r="AO12" s="349">
        <f t="shared" si="5"/>
        <v>0</v>
      </c>
      <c r="AP12" s="332"/>
      <c r="AQ12" s="329"/>
    </row>
    <row r="13" spans="2:43">
      <c r="B13" s="329"/>
      <c r="C13" s="332"/>
      <c r="D13" s="347" t="str">
        <f>IF(ข้อมูลนร.2!D11="","",ข้อมูลนร.2!D11)</f>
        <v/>
      </c>
      <c r="E13" s="540"/>
      <c r="F13" s="342"/>
      <c r="G13" s="342"/>
      <c r="H13" s="342"/>
      <c r="I13" s="342"/>
      <c r="J13" s="342"/>
      <c r="K13" s="342"/>
      <c r="L13" s="342"/>
      <c r="M13" s="342"/>
      <c r="N13" s="342"/>
      <c r="O13" s="342"/>
      <c r="P13" s="342"/>
      <c r="Q13" s="342"/>
      <c r="R13" s="342"/>
      <c r="S13" s="342"/>
      <c r="T13" s="342"/>
      <c r="U13" s="342"/>
      <c r="V13" s="342"/>
      <c r="W13" s="342"/>
      <c r="X13" s="342"/>
      <c r="Y13" s="342"/>
      <c r="Z13" s="342"/>
      <c r="AA13" s="342"/>
      <c r="AB13" s="342"/>
      <c r="AC13" s="342"/>
      <c r="AD13" s="342"/>
      <c r="AE13" s="342"/>
      <c r="AF13" s="342"/>
      <c r="AG13" s="342"/>
      <c r="AH13" s="342"/>
      <c r="AI13" s="342"/>
      <c r="AJ13" s="342"/>
      <c r="AK13" s="348" t="str">
        <f t="shared" si="1"/>
        <v/>
      </c>
      <c r="AL13" s="349" t="str">
        <f t="shared" si="2"/>
        <v/>
      </c>
      <c r="AM13" s="349" t="str">
        <f t="shared" si="3"/>
        <v/>
      </c>
      <c r="AN13" s="349" t="str">
        <f t="shared" si="4"/>
        <v/>
      </c>
      <c r="AO13" s="349" t="str">
        <f t="shared" si="5"/>
        <v/>
      </c>
      <c r="AP13" s="332"/>
      <c r="AQ13" s="329"/>
    </row>
    <row r="14" spans="2:43">
      <c r="B14" s="329"/>
      <c r="C14" s="332"/>
      <c r="D14" s="347" t="str">
        <f>IF(ข้อมูลนร.2!D12="","",ข้อมูลนร.2!D12)</f>
        <v/>
      </c>
      <c r="E14" s="540"/>
      <c r="F14" s="342"/>
      <c r="G14" s="342"/>
      <c r="H14" s="342"/>
      <c r="I14" s="342"/>
      <c r="J14" s="342"/>
      <c r="K14" s="342"/>
      <c r="L14" s="342"/>
      <c r="M14" s="342"/>
      <c r="N14" s="342"/>
      <c r="O14" s="342"/>
      <c r="P14" s="342"/>
      <c r="Q14" s="342"/>
      <c r="R14" s="342"/>
      <c r="S14" s="342"/>
      <c r="T14" s="342"/>
      <c r="U14" s="342"/>
      <c r="V14" s="342"/>
      <c r="W14" s="342"/>
      <c r="X14" s="342"/>
      <c r="Y14" s="342"/>
      <c r="Z14" s="342"/>
      <c r="AA14" s="342"/>
      <c r="AB14" s="342"/>
      <c r="AC14" s="342"/>
      <c r="AD14" s="342"/>
      <c r="AE14" s="342"/>
      <c r="AF14" s="342"/>
      <c r="AG14" s="342"/>
      <c r="AH14" s="342"/>
      <c r="AI14" s="342"/>
      <c r="AJ14" s="342"/>
      <c r="AK14" s="348" t="str">
        <f t="shared" si="1"/>
        <v/>
      </c>
      <c r="AL14" s="349" t="str">
        <f t="shared" si="2"/>
        <v/>
      </c>
      <c r="AM14" s="349" t="str">
        <f t="shared" si="3"/>
        <v/>
      </c>
      <c r="AN14" s="349" t="str">
        <f t="shared" si="4"/>
        <v/>
      </c>
      <c r="AO14" s="349" t="str">
        <f t="shared" si="5"/>
        <v/>
      </c>
      <c r="AP14" s="332"/>
      <c r="AQ14" s="329"/>
    </row>
    <row r="15" spans="2:43">
      <c r="B15" s="329"/>
      <c r="C15" s="332"/>
      <c r="D15" s="347" t="str">
        <f>IF(ข้อมูลนร.2!D13="","",ข้อมูลนร.2!D13)</f>
        <v/>
      </c>
      <c r="E15" s="540"/>
      <c r="F15" s="342"/>
      <c r="G15" s="342"/>
      <c r="H15" s="342"/>
      <c r="I15" s="342"/>
      <c r="J15" s="342"/>
      <c r="K15" s="342"/>
      <c r="L15" s="342"/>
      <c r="M15" s="342"/>
      <c r="N15" s="342"/>
      <c r="O15" s="342"/>
      <c r="P15" s="342"/>
      <c r="Q15" s="342"/>
      <c r="R15" s="342"/>
      <c r="S15" s="342"/>
      <c r="T15" s="342"/>
      <c r="U15" s="342"/>
      <c r="V15" s="342"/>
      <c r="W15" s="342"/>
      <c r="X15" s="342"/>
      <c r="Y15" s="342"/>
      <c r="Z15" s="342"/>
      <c r="AA15" s="342"/>
      <c r="AB15" s="342"/>
      <c r="AC15" s="342"/>
      <c r="AD15" s="342"/>
      <c r="AE15" s="342"/>
      <c r="AF15" s="342"/>
      <c r="AG15" s="342"/>
      <c r="AH15" s="342"/>
      <c r="AI15" s="342"/>
      <c r="AJ15" s="342"/>
      <c r="AK15" s="348" t="str">
        <f t="shared" si="1"/>
        <v/>
      </c>
      <c r="AL15" s="349" t="str">
        <f t="shared" si="2"/>
        <v/>
      </c>
      <c r="AM15" s="349" t="str">
        <f t="shared" si="3"/>
        <v/>
      </c>
      <c r="AN15" s="349" t="str">
        <f t="shared" si="4"/>
        <v/>
      </c>
      <c r="AO15" s="349" t="str">
        <f t="shared" si="5"/>
        <v/>
      </c>
      <c r="AP15" s="332"/>
      <c r="AQ15" s="329"/>
    </row>
    <row r="16" spans="2:43">
      <c r="B16" s="329"/>
      <c r="C16" s="332"/>
      <c r="D16" s="347" t="str">
        <f>IF(ข้อมูลนร.2!D14="","",ข้อมูลนร.2!D14)</f>
        <v/>
      </c>
      <c r="E16" s="540"/>
      <c r="F16" s="342"/>
      <c r="G16" s="342"/>
      <c r="H16" s="342"/>
      <c r="I16" s="342"/>
      <c r="J16" s="342"/>
      <c r="K16" s="342"/>
      <c r="L16" s="342"/>
      <c r="M16" s="342"/>
      <c r="N16" s="342"/>
      <c r="O16" s="342"/>
      <c r="P16" s="342"/>
      <c r="Q16" s="342"/>
      <c r="R16" s="342"/>
      <c r="S16" s="342"/>
      <c r="T16" s="342"/>
      <c r="U16" s="342"/>
      <c r="V16" s="342"/>
      <c r="W16" s="342"/>
      <c r="X16" s="342"/>
      <c r="Y16" s="342"/>
      <c r="Z16" s="342"/>
      <c r="AA16" s="342"/>
      <c r="AB16" s="342"/>
      <c r="AC16" s="342"/>
      <c r="AD16" s="342"/>
      <c r="AE16" s="342"/>
      <c r="AF16" s="342"/>
      <c r="AG16" s="342"/>
      <c r="AH16" s="342"/>
      <c r="AI16" s="342"/>
      <c r="AJ16" s="342"/>
      <c r="AK16" s="348" t="str">
        <f t="shared" si="1"/>
        <v/>
      </c>
      <c r="AL16" s="349" t="str">
        <f t="shared" si="2"/>
        <v/>
      </c>
      <c r="AM16" s="349" t="str">
        <f t="shared" si="3"/>
        <v/>
      </c>
      <c r="AN16" s="349" t="str">
        <f t="shared" si="4"/>
        <v/>
      </c>
      <c r="AO16" s="349" t="str">
        <f t="shared" si="5"/>
        <v/>
      </c>
      <c r="AP16" s="332"/>
      <c r="AQ16" s="329"/>
    </row>
    <row r="17" spans="2:43">
      <c r="B17" s="329"/>
      <c r="C17" s="332"/>
      <c r="D17" s="347" t="str">
        <f>IF(ข้อมูลนร.2!D15="","",ข้อมูลนร.2!D15)</f>
        <v/>
      </c>
      <c r="E17" s="540"/>
      <c r="F17" s="342"/>
      <c r="G17" s="342"/>
      <c r="H17" s="342"/>
      <c r="I17" s="342"/>
      <c r="J17" s="342"/>
      <c r="K17" s="342"/>
      <c r="L17" s="342"/>
      <c r="M17" s="342"/>
      <c r="N17" s="342"/>
      <c r="O17" s="342"/>
      <c r="P17" s="342"/>
      <c r="Q17" s="342"/>
      <c r="R17" s="342"/>
      <c r="S17" s="342"/>
      <c r="T17" s="342"/>
      <c r="U17" s="342"/>
      <c r="V17" s="342"/>
      <c r="W17" s="342"/>
      <c r="X17" s="342"/>
      <c r="Y17" s="342"/>
      <c r="Z17" s="342"/>
      <c r="AA17" s="342"/>
      <c r="AB17" s="342"/>
      <c r="AC17" s="342"/>
      <c r="AD17" s="342"/>
      <c r="AE17" s="342"/>
      <c r="AF17" s="342"/>
      <c r="AG17" s="342"/>
      <c r="AH17" s="342"/>
      <c r="AI17" s="342"/>
      <c r="AJ17" s="342"/>
      <c r="AK17" s="348" t="str">
        <f t="shared" si="1"/>
        <v/>
      </c>
      <c r="AL17" s="349" t="str">
        <f t="shared" si="2"/>
        <v/>
      </c>
      <c r="AM17" s="349" t="str">
        <f t="shared" si="3"/>
        <v/>
      </c>
      <c r="AN17" s="349" t="str">
        <f t="shared" si="4"/>
        <v/>
      </c>
      <c r="AO17" s="349" t="str">
        <f t="shared" si="5"/>
        <v/>
      </c>
      <c r="AP17" s="332"/>
      <c r="AQ17" s="329"/>
    </row>
    <row r="18" spans="2:43">
      <c r="B18" s="329"/>
      <c r="C18" s="332"/>
      <c r="D18" s="347" t="str">
        <f>IF(ข้อมูลนร.2!D16="","",ข้อมูลนร.2!D16)</f>
        <v/>
      </c>
      <c r="E18" s="540"/>
      <c r="F18" s="342"/>
      <c r="G18" s="342"/>
      <c r="H18" s="342"/>
      <c r="I18" s="342"/>
      <c r="J18" s="342"/>
      <c r="K18" s="342"/>
      <c r="L18" s="342"/>
      <c r="M18" s="342"/>
      <c r="N18" s="342"/>
      <c r="O18" s="342"/>
      <c r="P18" s="342"/>
      <c r="Q18" s="342"/>
      <c r="R18" s="342"/>
      <c r="S18" s="342"/>
      <c r="T18" s="342"/>
      <c r="U18" s="342"/>
      <c r="V18" s="342"/>
      <c r="W18" s="342"/>
      <c r="X18" s="342"/>
      <c r="Y18" s="342"/>
      <c r="Z18" s="342"/>
      <c r="AA18" s="342"/>
      <c r="AB18" s="342"/>
      <c r="AC18" s="342"/>
      <c r="AD18" s="342"/>
      <c r="AE18" s="342"/>
      <c r="AF18" s="342"/>
      <c r="AG18" s="342"/>
      <c r="AH18" s="342"/>
      <c r="AI18" s="342"/>
      <c r="AJ18" s="342"/>
      <c r="AK18" s="348" t="str">
        <f t="shared" si="1"/>
        <v/>
      </c>
      <c r="AL18" s="349" t="str">
        <f t="shared" si="2"/>
        <v/>
      </c>
      <c r="AM18" s="349" t="str">
        <f t="shared" si="3"/>
        <v/>
      </c>
      <c r="AN18" s="349" t="str">
        <f t="shared" si="4"/>
        <v/>
      </c>
      <c r="AO18" s="349" t="str">
        <f t="shared" si="5"/>
        <v/>
      </c>
      <c r="AP18" s="332"/>
      <c r="AQ18" s="329"/>
    </row>
    <row r="19" spans="2:43">
      <c r="B19" s="329"/>
      <c r="C19" s="332"/>
      <c r="D19" s="347" t="str">
        <f>IF(ข้อมูลนร.2!D17="","",ข้อมูลนร.2!D17)</f>
        <v/>
      </c>
      <c r="E19" s="540"/>
      <c r="F19" s="342"/>
      <c r="G19" s="342"/>
      <c r="H19" s="342"/>
      <c r="I19" s="342"/>
      <c r="J19" s="342"/>
      <c r="K19" s="342"/>
      <c r="L19" s="342"/>
      <c r="M19" s="342"/>
      <c r="N19" s="342"/>
      <c r="O19" s="342"/>
      <c r="P19" s="342"/>
      <c r="Q19" s="342"/>
      <c r="R19" s="342"/>
      <c r="S19" s="342"/>
      <c r="T19" s="342"/>
      <c r="U19" s="342"/>
      <c r="V19" s="342"/>
      <c r="W19" s="342"/>
      <c r="X19" s="342"/>
      <c r="Y19" s="342"/>
      <c r="Z19" s="342"/>
      <c r="AA19" s="342"/>
      <c r="AB19" s="342"/>
      <c r="AC19" s="342"/>
      <c r="AD19" s="342"/>
      <c r="AE19" s="342"/>
      <c r="AF19" s="342"/>
      <c r="AG19" s="342"/>
      <c r="AH19" s="342"/>
      <c r="AI19" s="342"/>
      <c r="AJ19" s="342"/>
      <c r="AK19" s="348" t="str">
        <f t="shared" si="1"/>
        <v/>
      </c>
      <c r="AL19" s="349" t="str">
        <f t="shared" si="2"/>
        <v/>
      </c>
      <c r="AM19" s="349" t="str">
        <f t="shared" si="3"/>
        <v/>
      </c>
      <c r="AN19" s="349" t="str">
        <f t="shared" si="4"/>
        <v/>
      </c>
      <c r="AO19" s="349" t="str">
        <f t="shared" si="5"/>
        <v/>
      </c>
      <c r="AP19" s="332"/>
      <c r="AQ19" s="329"/>
    </row>
    <row r="20" spans="2:43">
      <c r="B20" s="329"/>
      <c r="C20" s="332"/>
      <c r="D20" s="347" t="str">
        <f>IF(ข้อมูลนร.2!D18="","",ข้อมูลนร.2!D18)</f>
        <v/>
      </c>
      <c r="E20" s="540"/>
      <c r="F20" s="342"/>
      <c r="G20" s="342"/>
      <c r="H20" s="342"/>
      <c r="I20" s="342"/>
      <c r="J20" s="342"/>
      <c r="K20" s="342"/>
      <c r="L20" s="342"/>
      <c r="M20" s="342"/>
      <c r="N20" s="342"/>
      <c r="O20" s="342"/>
      <c r="P20" s="342"/>
      <c r="Q20" s="342"/>
      <c r="R20" s="342"/>
      <c r="S20" s="342"/>
      <c r="T20" s="342"/>
      <c r="U20" s="342"/>
      <c r="V20" s="342"/>
      <c r="W20" s="342"/>
      <c r="X20" s="342"/>
      <c r="Y20" s="342"/>
      <c r="Z20" s="342"/>
      <c r="AA20" s="342"/>
      <c r="AB20" s="342"/>
      <c r="AC20" s="342"/>
      <c r="AD20" s="342"/>
      <c r="AE20" s="342"/>
      <c r="AF20" s="342"/>
      <c r="AG20" s="342"/>
      <c r="AH20" s="342"/>
      <c r="AI20" s="342"/>
      <c r="AJ20" s="342"/>
      <c r="AK20" s="348" t="str">
        <f t="shared" si="1"/>
        <v/>
      </c>
      <c r="AL20" s="349" t="str">
        <f t="shared" si="2"/>
        <v/>
      </c>
      <c r="AM20" s="349" t="str">
        <f t="shared" si="3"/>
        <v/>
      </c>
      <c r="AN20" s="349" t="str">
        <f t="shared" si="4"/>
        <v/>
      </c>
      <c r="AO20" s="349" t="str">
        <f t="shared" si="5"/>
        <v/>
      </c>
      <c r="AP20" s="332"/>
      <c r="AQ20" s="329"/>
    </row>
    <row r="21" spans="2:43">
      <c r="B21" s="329"/>
      <c r="C21" s="332"/>
      <c r="D21" s="347" t="str">
        <f>IF(ข้อมูลนร.2!D19="","",ข้อมูลนร.2!D19)</f>
        <v/>
      </c>
      <c r="E21" s="540"/>
      <c r="F21" s="342"/>
      <c r="G21" s="342"/>
      <c r="H21" s="342"/>
      <c r="I21" s="342"/>
      <c r="J21" s="342"/>
      <c r="K21" s="342"/>
      <c r="L21" s="342"/>
      <c r="M21" s="342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8" t="str">
        <f t="shared" si="1"/>
        <v/>
      </c>
      <c r="AL21" s="349" t="str">
        <f t="shared" si="2"/>
        <v/>
      </c>
      <c r="AM21" s="349" t="str">
        <f t="shared" si="3"/>
        <v/>
      </c>
      <c r="AN21" s="349" t="str">
        <f t="shared" si="4"/>
        <v/>
      </c>
      <c r="AO21" s="349" t="str">
        <f t="shared" si="5"/>
        <v/>
      </c>
      <c r="AP21" s="332"/>
      <c r="AQ21" s="329"/>
    </row>
    <row r="22" spans="2:43">
      <c r="B22" s="329"/>
      <c r="C22" s="332"/>
      <c r="D22" s="347" t="str">
        <f>IF(ข้อมูลนร.2!D20="","",ข้อมูลนร.2!D20)</f>
        <v/>
      </c>
      <c r="E22" s="540"/>
      <c r="F22" s="342"/>
      <c r="G22" s="342"/>
      <c r="H22" s="342"/>
      <c r="I22" s="342"/>
      <c r="J22" s="342"/>
      <c r="K22" s="342"/>
      <c r="L22" s="342"/>
      <c r="M22" s="342"/>
      <c r="N22" s="342"/>
      <c r="O22" s="342"/>
      <c r="P22" s="342"/>
      <c r="Q22" s="342"/>
      <c r="R22" s="342"/>
      <c r="S22" s="342"/>
      <c r="T22" s="342"/>
      <c r="U22" s="342"/>
      <c r="V22" s="342"/>
      <c r="W22" s="342"/>
      <c r="X22" s="342"/>
      <c r="Y22" s="342"/>
      <c r="Z22" s="342"/>
      <c r="AA22" s="342"/>
      <c r="AB22" s="342"/>
      <c r="AC22" s="342"/>
      <c r="AD22" s="342"/>
      <c r="AE22" s="342"/>
      <c r="AF22" s="342"/>
      <c r="AG22" s="342"/>
      <c r="AH22" s="342"/>
      <c r="AI22" s="342"/>
      <c r="AJ22" s="342"/>
      <c r="AK22" s="348" t="str">
        <f t="shared" si="1"/>
        <v/>
      </c>
      <c r="AL22" s="349" t="str">
        <f t="shared" si="2"/>
        <v/>
      </c>
      <c r="AM22" s="349" t="str">
        <f t="shared" si="3"/>
        <v/>
      </c>
      <c r="AN22" s="349" t="str">
        <f t="shared" si="4"/>
        <v/>
      </c>
      <c r="AO22" s="349" t="str">
        <f t="shared" si="5"/>
        <v/>
      </c>
      <c r="AP22" s="332"/>
      <c r="AQ22" s="329"/>
    </row>
    <row r="23" spans="2:43">
      <c r="B23" s="329"/>
      <c r="C23" s="332"/>
      <c r="D23" s="347" t="str">
        <f>IF(ข้อมูลนร.2!D21="","",ข้อมูลนร.2!D21)</f>
        <v/>
      </c>
      <c r="E23" s="540"/>
      <c r="F23" s="342"/>
      <c r="G23" s="342"/>
      <c r="H23" s="342"/>
      <c r="I23" s="342"/>
      <c r="J23" s="342"/>
      <c r="K23" s="342"/>
      <c r="L23" s="342"/>
      <c r="M23" s="342"/>
      <c r="N23" s="342"/>
      <c r="O23" s="342"/>
      <c r="P23" s="342"/>
      <c r="Q23" s="342"/>
      <c r="R23" s="342"/>
      <c r="S23" s="342"/>
      <c r="T23" s="342"/>
      <c r="U23" s="342"/>
      <c r="V23" s="342"/>
      <c r="W23" s="342"/>
      <c r="X23" s="342"/>
      <c r="Y23" s="342"/>
      <c r="Z23" s="342"/>
      <c r="AA23" s="342"/>
      <c r="AB23" s="342"/>
      <c r="AC23" s="342"/>
      <c r="AD23" s="342"/>
      <c r="AE23" s="342"/>
      <c r="AF23" s="342"/>
      <c r="AG23" s="342"/>
      <c r="AH23" s="342"/>
      <c r="AI23" s="342"/>
      <c r="AJ23" s="342"/>
      <c r="AK23" s="348" t="str">
        <f t="shared" si="1"/>
        <v/>
      </c>
      <c r="AL23" s="349" t="str">
        <f t="shared" si="2"/>
        <v/>
      </c>
      <c r="AM23" s="349" t="str">
        <f t="shared" si="3"/>
        <v/>
      </c>
      <c r="AN23" s="349" t="str">
        <f t="shared" si="4"/>
        <v/>
      </c>
      <c r="AO23" s="349" t="str">
        <f t="shared" si="5"/>
        <v/>
      </c>
      <c r="AP23" s="332"/>
      <c r="AQ23" s="329"/>
    </row>
    <row r="24" spans="2:43">
      <c r="B24" s="329"/>
      <c r="C24" s="332"/>
      <c r="D24" s="347" t="str">
        <f>IF(ข้อมูลนร.2!D22="","",ข้อมูลนร.2!D22)</f>
        <v/>
      </c>
      <c r="E24" s="540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2"/>
      <c r="V24" s="342"/>
      <c r="W24" s="342"/>
      <c r="X24" s="342"/>
      <c r="Y24" s="342"/>
      <c r="Z24" s="342"/>
      <c r="AA24" s="342"/>
      <c r="AB24" s="342"/>
      <c r="AC24" s="342"/>
      <c r="AD24" s="342"/>
      <c r="AE24" s="342"/>
      <c r="AF24" s="342"/>
      <c r="AG24" s="342"/>
      <c r="AH24" s="342"/>
      <c r="AI24" s="342"/>
      <c r="AJ24" s="342"/>
      <c r="AK24" s="348" t="str">
        <f t="shared" si="1"/>
        <v/>
      </c>
      <c r="AL24" s="349" t="str">
        <f t="shared" si="2"/>
        <v/>
      </c>
      <c r="AM24" s="349" t="str">
        <f t="shared" si="3"/>
        <v/>
      </c>
      <c r="AN24" s="349" t="str">
        <f t="shared" si="4"/>
        <v/>
      </c>
      <c r="AO24" s="349" t="str">
        <f t="shared" si="5"/>
        <v/>
      </c>
      <c r="AP24" s="332"/>
      <c r="AQ24" s="329"/>
    </row>
    <row r="25" spans="2:43">
      <c r="B25" s="329"/>
      <c r="C25" s="332"/>
      <c r="D25" s="347" t="str">
        <f>IF(ข้อมูลนร.2!D23="","",ข้อมูลนร.2!D23)</f>
        <v/>
      </c>
      <c r="E25" s="540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2"/>
      <c r="W25" s="342"/>
      <c r="X25" s="342"/>
      <c r="Y25" s="342"/>
      <c r="Z25" s="342"/>
      <c r="AA25" s="342"/>
      <c r="AB25" s="342"/>
      <c r="AC25" s="342"/>
      <c r="AD25" s="342"/>
      <c r="AE25" s="342"/>
      <c r="AF25" s="342"/>
      <c r="AG25" s="342"/>
      <c r="AH25" s="342"/>
      <c r="AI25" s="342"/>
      <c r="AJ25" s="342"/>
      <c r="AK25" s="348" t="str">
        <f t="shared" si="1"/>
        <v/>
      </c>
      <c r="AL25" s="349" t="str">
        <f t="shared" si="2"/>
        <v/>
      </c>
      <c r="AM25" s="349" t="str">
        <f t="shared" si="3"/>
        <v/>
      </c>
      <c r="AN25" s="349" t="str">
        <f t="shared" si="4"/>
        <v/>
      </c>
      <c r="AO25" s="349" t="str">
        <f t="shared" si="5"/>
        <v/>
      </c>
      <c r="AP25" s="332"/>
      <c r="AQ25" s="329"/>
    </row>
    <row r="26" spans="2:43">
      <c r="B26" s="329"/>
      <c r="C26" s="332"/>
      <c r="D26" s="347" t="str">
        <f>IF(ข้อมูลนร.2!D24="","",ข้อมูลนร.2!D24)</f>
        <v/>
      </c>
      <c r="E26" s="540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2"/>
      <c r="W26" s="342"/>
      <c r="X26" s="342"/>
      <c r="Y26" s="342"/>
      <c r="Z26" s="342"/>
      <c r="AA26" s="342"/>
      <c r="AB26" s="342"/>
      <c r="AC26" s="342"/>
      <c r="AD26" s="342"/>
      <c r="AE26" s="342"/>
      <c r="AF26" s="342"/>
      <c r="AG26" s="342"/>
      <c r="AH26" s="342"/>
      <c r="AI26" s="342"/>
      <c r="AJ26" s="342"/>
      <c r="AK26" s="348" t="str">
        <f t="shared" si="1"/>
        <v/>
      </c>
      <c r="AL26" s="349" t="str">
        <f t="shared" si="2"/>
        <v/>
      </c>
      <c r="AM26" s="349" t="str">
        <f t="shared" si="3"/>
        <v/>
      </c>
      <c r="AN26" s="349" t="str">
        <f t="shared" si="4"/>
        <v/>
      </c>
      <c r="AO26" s="349" t="str">
        <f t="shared" si="5"/>
        <v/>
      </c>
      <c r="AP26" s="332"/>
      <c r="AQ26" s="329"/>
    </row>
    <row r="27" spans="2:43">
      <c r="B27" s="329"/>
      <c r="C27" s="332"/>
      <c r="D27" s="347" t="str">
        <f>IF(ข้อมูลนร.2!D25="","",ข้อมูลนร.2!D25)</f>
        <v/>
      </c>
      <c r="E27" s="540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2"/>
      <c r="W27" s="342"/>
      <c r="X27" s="342"/>
      <c r="Y27" s="342"/>
      <c r="Z27" s="342"/>
      <c r="AA27" s="342"/>
      <c r="AB27" s="342"/>
      <c r="AC27" s="342"/>
      <c r="AD27" s="342"/>
      <c r="AE27" s="342"/>
      <c r="AF27" s="342"/>
      <c r="AG27" s="342"/>
      <c r="AH27" s="342"/>
      <c r="AI27" s="342"/>
      <c r="AJ27" s="342"/>
      <c r="AK27" s="348" t="str">
        <f t="shared" si="1"/>
        <v/>
      </c>
      <c r="AL27" s="349" t="str">
        <f t="shared" si="2"/>
        <v/>
      </c>
      <c r="AM27" s="349" t="str">
        <f t="shared" si="3"/>
        <v/>
      </c>
      <c r="AN27" s="349" t="str">
        <f t="shared" si="4"/>
        <v/>
      </c>
      <c r="AO27" s="349" t="str">
        <f t="shared" si="5"/>
        <v/>
      </c>
      <c r="AP27" s="332"/>
      <c r="AQ27" s="329"/>
    </row>
    <row r="28" spans="2:43">
      <c r="B28" s="329"/>
      <c r="C28" s="332"/>
      <c r="D28" s="347" t="str">
        <f>IF(ข้อมูลนร.2!D26="","",ข้อมูลนร.2!D26)</f>
        <v/>
      </c>
      <c r="E28" s="540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2"/>
      <c r="W28" s="342"/>
      <c r="X28" s="342"/>
      <c r="Y28" s="342"/>
      <c r="Z28" s="342"/>
      <c r="AA28" s="342"/>
      <c r="AB28" s="342"/>
      <c r="AC28" s="342"/>
      <c r="AD28" s="342"/>
      <c r="AE28" s="342"/>
      <c r="AF28" s="342"/>
      <c r="AG28" s="342"/>
      <c r="AH28" s="342"/>
      <c r="AI28" s="342"/>
      <c r="AJ28" s="342"/>
      <c r="AK28" s="348" t="str">
        <f t="shared" si="1"/>
        <v/>
      </c>
      <c r="AL28" s="349" t="str">
        <f t="shared" si="2"/>
        <v/>
      </c>
      <c r="AM28" s="349" t="str">
        <f t="shared" si="3"/>
        <v/>
      </c>
      <c r="AN28" s="349" t="str">
        <f t="shared" si="4"/>
        <v/>
      </c>
      <c r="AO28" s="349" t="str">
        <f t="shared" si="5"/>
        <v/>
      </c>
      <c r="AP28" s="332"/>
      <c r="AQ28" s="329"/>
    </row>
    <row r="29" spans="2:43">
      <c r="B29" s="329"/>
      <c r="C29" s="332"/>
      <c r="D29" s="347" t="str">
        <f>IF(ข้อมูลนร.2!D27="","",ข้อมูลนร.2!D27)</f>
        <v/>
      </c>
      <c r="E29" s="540"/>
      <c r="F29" s="342"/>
      <c r="G29" s="342"/>
      <c r="H29" s="342"/>
      <c r="I29" s="342"/>
      <c r="J29" s="342"/>
      <c r="K29" s="342"/>
      <c r="L29" s="342"/>
      <c r="M29" s="342"/>
      <c r="N29" s="342"/>
      <c r="O29" s="342"/>
      <c r="P29" s="342"/>
      <c r="Q29" s="342"/>
      <c r="R29" s="342"/>
      <c r="S29" s="342"/>
      <c r="T29" s="342"/>
      <c r="U29" s="342"/>
      <c r="V29" s="342"/>
      <c r="W29" s="342"/>
      <c r="X29" s="342"/>
      <c r="Y29" s="342"/>
      <c r="Z29" s="342"/>
      <c r="AA29" s="342"/>
      <c r="AB29" s="342"/>
      <c r="AC29" s="342"/>
      <c r="AD29" s="342"/>
      <c r="AE29" s="342"/>
      <c r="AF29" s="342"/>
      <c r="AG29" s="342"/>
      <c r="AH29" s="342"/>
      <c r="AI29" s="342"/>
      <c r="AJ29" s="342"/>
      <c r="AK29" s="348" t="str">
        <f t="shared" si="1"/>
        <v/>
      </c>
      <c r="AL29" s="349" t="str">
        <f t="shared" si="2"/>
        <v/>
      </c>
      <c r="AM29" s="349" t="str">
        <f t="shared" si="3"/>
        <v/>
      </c>
      <c r="AN29" s="349" t="str">
        <f t="shared" si="4"/>
        <v/>
      </c>
      <c r="AO29" s="349" t="str">
        <f t="shared" si="5"/>
        <v/>
      </c>
      <c r="AP29" s="332"/>
      <c r="AQ29" s="329"/>
    </row>
    <row r="30" spans="2:43">
      <c r="B30" s="329"/>
      <c r="C30" s="332"/>
      <c r="D30" s="347" t="str">
        <f>IF(ข้อมูลนร.2!D28="","",ข้อมูลนร.2!D28)</f>
        <v/>
      </c>
      <c r="E30" s="540"/>
      <c r="F30" s="342"/>
      <c r="G30" s="342"/>
      <c r="H30" s="342"/>
      <c r="I30" s="342"/>
      <c r="J30" s="342"/>
      <c r="K30" s="342"/>
      <c r="L30" s="342"/>
      <c r="M30" s="342"/>
      <c r="N30" s="342"/>
      <c r="O30" s="342"/>
      <c r="P30" s="342"/>
      <c r="Q30" s="342"/>
      <c r="R30" s="342"/>
      <c r="S30" s="342"/>
      <c r="T30" s="342"/>
      <c r="U30" s="342"/>
      <c r="V30" s="342"/>
      <c r="W30" s="342"/>
      <c r="X30" s="342"/>
      <c r="Y30" s="342"/>
      <c r="Z30" s="342"/>
      <c r="AA30" s="342"/>
      <c r="AB30" s="342"/>
      <c r="AC30" s="342"/>
      <c r="AD30" s="342"/>
      <c r="AE30" s="342"/>
      <c r="AF30" s="342"/>
      <c r="AG30" s="342"/>
      <c r="AH30" s="342"/>
      <c r="AI30" s="342"/>
      <c r="AJ30" s="342"/>
      <c r="AK30" s="348" t="str">
        <f t="shared" si="1"/>
        <v/>
      </c>
      <c r="AL30" s="349" t="str">
        <f t="shared" si="2"/>
        <v/>
      </c>
      <c r="AM30" s="349" t="str">
        <f t="shared" si="3"/>
        <v/>
      </c>
      <c r="AN30" s="349" t="str">
        <f t="shared" si="4"/>
        <v/>
      </c>
      <c r="AO30" s="349" t="str">
        <f t="shared" si="5"/>
        <v/>
      </c>
      <c r="AP30" s="332"/>
      <c r="AQ30" s="329"/>
    </row>
    <row r="31" spans="2:43">
      <c r="B31" s="329"/>
      <c r="C31" s="332"/>
      <c r="D31" s="347" t="str">
        <f>IF(ข้อมูลนร.2!D29="","",ข้อมูลนร.2!D29)</f>
        <v/>
      </c>
      <c r="E31" s="540"/>
      <c r="F31" s="342"/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342"/>
      <c r="S31" s="342"/>
      <c r="T31" s="342"/>
      <c r="U31" s="342"/>
      <c r="V31" s="342"/>
      <c r="W31" s="342"/>
      <c r="X31" s="342"/>
      <c r="Y31" s="342"/>
      <c r="Z31" s="342"/>
      <c r="AA31" s="342"/>
      <c r="AB31" s="342"/>
      <c r="AC31" s="342"/>
      <c r="AD31" s="342"/>
      <c r="AE31" s="342"/>
      <c r="AF31" s="342"/>
      <c r="AG31" s="342"/>
      <c r="AH31" s="342"/>
      <c r="AI31" s="342"/>
      <c r="AJ31" s="342"/>
      <c r="AK31" s="348" t="str">
        <f t="shared" si="1"/>
        <v/>
      </c>
      <c r="AL31" s="349" t="str">
        <f t="shared" si="2"/>
        <v/>
      </c>
      <c r="AM31" s="349" t="str">
        <f t="shared" si="3"/>
        <v/>
      </c>
      <c r="AN31" s="349" t="str">
        <f t="shared" si="4"/>
        <v/>
      </c>
      <c r="AO31" s="349" t="str">
        <f t="shared" si="5"/>
        <v/>
      </c>
      <c r="AP31" s="332"/>
      <c r="AQ31" s="329"/>
    </row>
    <row r="32" spans="2:43">
      <c r="B32" s="329"/>
      <c r="C32" s="332"/>
      <c r="D32" s="347" t="str">
        <f>IF(ข้อมูลนร.2!D30="","",ข้อมูลนร.2!D30)</f>
        <v/>
      </c>
      <c r="E32" s="540"/>
      <c r="F32" s="342"/>
      <c r="G32" s="342"/>
      <c r="H32" s="342"/>
      <c r="I32" s="342"/>
      <c r="J32" s="342"/>
      <c r="K32" s="342"/>
      <c r="L32" s="342"/>
      <c r="M32" s="342"/>
      <c r="N32" s="342"/>
      <c r="O32" s="342"/>
      <c r="P32" s="342"/>
      <c r="Q32" s="342"/>
      <c r="R32" s="342"/>
      <c r="S32" s="342"/>
      <c r="T32" s="342"/>
      <c r="U32" s="342"/>
      <c r="V32" s="342"/>
      <c r="W32" s="342"/>
      <c r="X32" s="342"/>
      <c r="Y32" s="342"/>
      <c r="Z32" s="342"/>
      <c r="AA32" s="342"/>
      <c r="AB32" s="342"/>
      <c r="AC32" s="342"/>
      <c r="AD32" s="342"/>
      <c r="AE32" s="342"/>
      <c r="AF32" s="342"/>
      <c r="AG32" s="342"/>
      <c r="AH32" s="342"/>
      <c r="AI32" s="342"/>
      <c r="AJ32" s="342"/>
      <c r="AK32" s="348" t="str">
        <f t="shared" si="1"/>
        <v/>
      </c>
      <c r="AL32" s="349" t="str">
        <f t="shared" si="2"/>
        <v/>
      </c>
      <c r="AM32" s="349" t="str">
        <f t="shared" si="3"/>
        <v/>
      </c>
      <c r="AN32" s="349" t="str">
        <f t="shared" si="4"/>
        <v/>
      </c>
      <c r="AO32" s="349" t="str">
        <f t="shared" si="5"/>
        <v/>
      </c>
      <c r="AP32" s="332"/>
      <c r="AQ32" s="329"/>
    </row>
    <row r="33" spans="2:43">
      <c r="B33" s="329"/>
      <c r="C33" s="332"/>
      <c r="D33" s="347" t="str">
        <f>IF(ข้อมูลนร.2!D31="","",ข้อมูลนร.2!D31)</f>
        <v/>
      </c>
      <c r="E33" s="540"/>
      <c r="F33" s="342"/>
      <c r="G33" s="342"/>
      <c r="H33" s="342"/>
      <c r="I33" s="342"/>
      <c r="J33" s="342"/>
      <c r="K33" s="342"/>
      <c r="L33" s="342"/>
      <c r="M33" s="342"/>
      <c r="N33" s="342"/>
      <c r="O33" s="342"/>
      <c r="P33" s="342"/>
      <c r="Q33" s="342"/>
      <c r="R33" s="342"/>
      <c r="S33" s="342"/>
      <c r="T33" s="342"/>
      <c r="U33" s="342"/>
      <c r="V33" s="342"/>
      <c r="W33" s="342"/>
      <c r="X33" s="342"/>
      <c r="Y33" s="342"/>
      <c r="Z33" s="342"/>
      <c r="AA33" s="342"/>
      <c r="AB33" s="342"/>
      <c r="AC33" s="342"/>
      <c r="AD33" s="342"/>
      <c r="AE33" s="342"/>
      <c r="AF33" s="342"/>
      <c r="AG33" s="342"/>
      <c r="AH33" s="342"/>
      <c r="AI33" s="342"/>
      <c r="AJ33" s="342"/>
      <c r="AK33" s="348" t="str">
        <f t="shared" si="1"/>
        <v/>
      </c>
      <c r="AL33" s="349" t="str">
        <f t="shared" si="2"/>
        <v/>
      </c>
      <c r="AM33" s="349" t="str">
        <f t="shared" si="3"/>
        <v/>
      </c>
      <c r="AN33" s="349" t="str">
        <f t="shared" si="4"/>
        <v/>
      </c>
      <c r="AO33" s="349" t="str">
        <f t="shared" si="5"/>
        <v/>
      </c>
      <c r="AP33" s="332"/>
      <c r="AQ33" s="329"/>
    </row>
    <row r="34" spans="2:43">
      <c r="B34" s="329"/>
      <c r="C34" s="332"/>
      <c r="D34" s="347" t="str">
        <f>IF(ข้อมูลนร.2!D32="","",ข้อมูลนร.2!D32)</f>
        <v/>
      </c>
      <c r="E34" s="540"/>
      <c r="F34" s="342"/>
      <c r="G34" s="342"/>
      <c r="H34" s="342"/>
      <c r="I34" s="342"/>
      <c r="J34" s="342"/>
      <c r="K34" s="342"/>
      <c r="L34" s="342"/>
      <c r="M34" s="342"/>
      <c r="N34" s="342"/>
      <c r="O34" s="342"/>
      <c r="P34" s="342"/>
      <c r="Q34" s="342"/>
      <c r="R34" s="342"/>
      <c r="S34" s="342"/>
      <c r="T34" s="342"/>
      <c r="U34" s="342"/>
      <c r="V34" s="342"/>
      <c r="W34" s="342"/>
      <c r="X34" s="342"/>
      <c r="Y34" s="342"/>
      <c r="Z34" s="342"/>
      <c r="AA34" s="342"/>
      <c r="AB34" s="342"/>
      <c r="AC34" s="342"/>
      <c r="AD34" s="342"/>
      <c r="AE34" s="342"/>
      <c r="AF34" s="342"/>
      <c r="AG34" s="342"/>
      <c r="AH34" s="342"/>
      <c r="AI34" s="342"/>
      <c r="AJ34" s="342"/>
      <c r="AK34" s="348" t="str">
        <f t="shared" si="1"/>
        <v/>
      </c>
      <c r="AL34" s="349" t="str">
        <f t="shared" si="2"/>
        <v/>
      </c>
      <c r="AM34" s="349" t="str">
        <f t="shared" si="3"/>
        <v/>
      </c>
      <c r="AN34" s="349" t="str">
        <f t="shared" si="4"/>
        <v/>
      </c>
      <c r="AO34" s="349" t="str">
        <f t="shared" si="5"/>
        <v/>
      </c>
      <c r="AP34" s="332"/>
      <c r="AQ34" s="329"/>
    </row>
    <row r="35" spans="2:43">
      <c r="B35" s="329"/>
      <c r="C35" s="332"/>
      <c r="D35" s="347" t="str">
        <f>IF(ข้อมูลนร.2!D33="","",ข้อมูลนร.2!D33)</f>
        <v/>
      </c>
      <c r="E35" s="540"/>
      <c r="F35" s="342"/>
      <c r="G35" s="342"/>
      <c r="H35" s="342"/>
      <c r="I35" s="342"/>
      <c r="J35" s="342"/>
      <c r="K35" s="342"/>
      <c r="L35" s="342"/>
      <c r="M35" s="342"/>
      <c r="N35" s="342"/>
      <c r="O35" s="342"/>
      <c r="P35" s="342"/>
      <c r="Q35" s="342"/>
      <c r="R35" s="342"/>
      <c r="S35" s="342"/>
      <c r="T35" s="342"/>
      <c r="U35" s="342"/>
      <c r="V35" s="342"/>
      <c r="W35" s="342"/>
      <c r="X35" s="342"/>
      <c r="Y35" s="342"/>
      <c r="Z35" s="342"/>
      <c r="AA35" s="342"/>
      <c r="AB35" s="342"/>
      <c r="AC35" s="342"/>
      <c r="AD35" s="342"/>
      <c r="AE35" s="342"/>
      <c r="AF35" s="342"/>
      <c r="AG35" s="342"/>
      <c r="AH35" s="342"/>
      <c r="AI35" s="342"/>
      <c r="AJ35" s="342"/>
      <c r="AK35" s="348" t="str">
        <f t="shared" si="1"/>
        <v/>
      </c>
      <c r="AL35" s="349" t="str">
        <f t="shared" si="2"/>
        <v/>
      </c>
      <c r="AM35" s="349" t="str">
        <f t="shared" si="3"/>
        <v/>
      </c>
      <c r="AN35" s="349" t="str">
        <f t="shared" si="4"/>
        <v/>
      </c>
      <c r="AO35" s="349" t="str">
        <f t="shared" si="5"/>
        <v/>
      </c>
      <c r="AP35" s="332"/>
      <c r="AQ35" s="329"/>
    </row>
    <row r="36" spans="2:43">
      <c r="B36" s="329"/>
      <c r="C36" s="332"/>
      <c r="D36" s="347" t="str">
        <f>IF(ข้อมูลนร.2!D34="","",ข้อมูลนร.2!D34)</f>
        <v/>
      </c>
      <c r="E36" s="540"/>
      <c r="F36" s="342"/>
      <c r="G36" s="342"/>
      <c r="H36" s="342"/>
      <c r="I36" s="342"/>
      <c r="J36" s="342"/>
      <c r="K36" s="342"/>
      <c r="L36" s="342"/>
      <c r="M36" s="342"/>
      <c r="N36" s="342"/>
      <c r="O36" s="342"/>
      <c r="P36" s="342"/>
      <c r="Q36" s="342"/>
      <c r="R36" s="342"/>
      <c r="S36" s="342"/>
      <c r="T36" s="342"/>
      <c r="U36" s="342"/>
      <c r="V36" s="342"/>
      <c r="W36" s="342"/>
      <c r="X36" s="342"/>
      <c r="Y36" s="342"/>
      <c r="Z36" s="342"/>
      <c r="AA36" s="342"/>
      <c r="AB36" s="342"/>
      <c r="AC36" s="342"/>
      <c r="AD36" s="342"/>
      <c r="AE36" s="342"/>
      <c r="AF36" s="342"/>
      <c r="AG36" s="342"/>
      <c r="AH36" s="342"/>
      <c r="AI36" s="342"/>
      <c r="AJ36" s="342"/>
      <c r="AK36" s="348" t="str">
        <f t="shared" si="1"/>
        <v/>
      </c>
      <c r="AL36" s="349" t="str">
        <f t="shared" si="2"/>
        <v/>
      </c>
      <c r="AM36" s="349" t="str">
        <f t="shared" si="3"/>
        <v/>
      </c>
      <c r="AN36" s="349" t="str">
        <f t="shared" si="4"/>
        <v/>
      </c>
      <c r="AO36" s="349" t="str">
        <f t="shared" si="5"/>
        <v/>
      </c>
      <c r="AP36" s="332"/>
      <c r="AQ36" s="329"/>
    </row>
    <row r="37" spans="2:43">
      <c r="B37" s="329"/>
      <c r="C37" s="332"/>
      <c r="D37" s="347" t="str">
        <f>IF(ข้อมูลนร.2!D35="","",ข้อมูลนร.2!D35)</f>
        <v/>
      </c>
      <c r="E37" s="540"/>
      <c r="F37" s="342"/>
      <c r="G37" s="342"/>
      <c r="H37" s="342"/>
      <c r="I37" s="342"/>
      <c r="J37" s="342"/>
      <c r="K37" s="342"/>
      <c r="L37" s="342"/>
      <c r="M37" s="342"/>
      <c r="N37" s="342"/>
      <c r="O37" s="342"/>
      <c r="P37" s="342"/>
      <c r="Q37" s="342"/>
      <c r="R37" s="342"/>
      <c r="S37" s="342"/>
      <c r="T37" s="342"/>
      <c r="U37" s="342"/>
      <c r="V37" s="342"/>
      <c r="W37" s="342"/>
      <c r="X37" s="342"/>
      <c r="Y37" s="342"/>
      <c r="Z37" s="342"/>
      <c r="AA37" s="342"/>
      <c r="AB37" s="342"/>
      <c r="AC37" s="342"/>
      <c r="AD37" s="342"/>
      <c r="AE37" s="342"/>
      <c r="AF37" s="342"/>
      <c r="AG37" s="342"/>
      <c r="AH37" s="342"/>
      <c r="AI37" s="342"/>
      <c r="AJ37" s="342"/>
      <c r="AK37" s="348" t="str">
        <f t="shared" si="1"/>
        <v/>
      </c>
      <c r="AL37" s="349" t="str">
        <f t="shared" si="2"/>
        <v/>
      </c>
      <c r="AM37" s="349" t="str">
        <f t="shared" si="3"/>
        <v/>
      </c>
      <c r="AN37" s="349" t="str">
        <f t="shared" si="4"/>
        <v/>
      </c>
      <c r="AO37" s="349" t="str">
        <f t="shared" si="5"/>
        <v/>
      </c>
      <c r="AP37" s="332"/>
      <c r="AQ37" s="329"/>
    </row>
    <row r="38" spans="2:43">
      <c r="B38" s="329"/>
      <c r="C38" s="332"/>
      <c r="D38" s="347" t="str">
        <f>IF(ข้อมูลนร.2!D36="","",ข้อมูลนร.2!D36)</f>
        <v/>
      </c>
      <c r="E38" s="540"/>
      <c r="F38" s="342"/>
      <c r="G38" s="342"/>
      <c r="H38" s="342"/>
      <c r="I38" s="342"/>
      <c r="J38" s="342"/>
      <c r="K38" s="342"/>
      <c r="L38" s="342"/>
      <c r="M38" s="342"/>
      <c r="N38" s="342"/>
      <c r="O38" s="342"/>
      <c r="P38" s="342"/>
      <c r="Q38" s="342"/>
      <c r="R38" s="342"/>
      <c r="S38" s="342"/>
      <c r="T38" s="342"/>
      <c r="U38" s="342"/>
      <c r="V38" s="342"/>
      <c r="W38" s="342"/>
      <c r="X38" s="342"/>
      <c r="Y38" s="342"/>
      <c r="Z38" s="342"/>
      <c r="AA38" s="342"/>
      <c r="AB38" s="342"/>
      <c r="AC38" s="342"/>
      <c r="AD38" s="342"/>
      <c r="AE38" s="342"/>
      <c r="AF38" s="342"/>
      <c r="AG38" s="342"/>
      <c r="AH38" s="342"/>
      <c r="AI38" s="342"/>
      <c r="AJ38" s="342"/>
      <c r="AK38" s="348" t="str">
        <f t="shared" si="1"/>
        <v/>
      </c>
      <c r="AL38" s="349" t="str">
        <f t="shared" si="2"/>
        <v/>
      </c>
      <c r="AM38" s="349" t="str">
        <f t="shared" si="3"/>
        <v/>
      </c>
      <c r="AN38" s="349" t="str">
        <f t="shared" si="4"/>
        <v/>
      </c>
      <c r="AO38" s="349" t="str">
        <f t="shared" si="5"/>
        <v/>
      </c>
      <c r="AP38" s="332"/>
      <c r="AQ38" s="329"/>
    </row>
    <row r="39" spans="2:43">
      <c r="B39" s="329"/>
      <c r="C39" s="332"/>
      <c r="D39" s="347" t="str">
        <f>IF(ข้อมูลนร.2!D37="","",ข้อมูลนร.2!D37)</f>
        <v/>
      </c>
      <c r="E39" s="540"/>
      <c r="F39" s="342"/>
      <c r="G39" s="342"/>
      <c r="H39" s="342"/>
      <c r="I39" s="342"/>
      <c r="J39" s="342"/>
      <c r="K39" s="342"/>
      <c r="L39" s="342"/>
      <c r="M39" s="342"/>
      <c r="N39" s="342"/>
      <c r="O39" s="342"/>
      <c r="P39" s="342"/>
      <c r="Q39" s="342"/>
      <c r="R39" s="342"/>
      <c r="S39" s="342"/>
      <c r="T39" s="342"/>
      <c r="U39" s="342"/>
      <c r="V39" s="342"/>
      <c r="W39" s="342"/>
      <c r="X39" s="342"/>
      <c r="Y39" s="342"/>
      <c r="Z39" s="342"/>
      <c r="AA39" s="342"/>
      <c r="AB39" s="342"/>
      <c r="AC39" s="342"/>
      <c r="AD39" s="342"/>
      <c r="AE39" s="342"/>
      <c r="AF39" s="342"/>
      <c r="AG39" s="342"/>
      <c r="AH39" s="342"/>
      <c r="AI39" s="342"/>
      <c r="AJ39" s="342"/>
      <c r="AK39" s="348" t="str">
        <f t="shared" si="1"/>
        <v/>
      </c>
      <c r="AL39" s="349" t="str">
        <f t="shared" si="2"/>
        <v/>
      </c>
      <c r="AM39" s="349" t="str">
        <f t="shared" si="3"/>
        <v/>
      </c>
      <c r="AN39" s="349" t="str">
        <f t="shared" si="4"/>
        <v/>
      </c>
      <c r="AO39" s="349" t="str">
        <f t="shared" si="5"/>
        <v/>
      </c>
      <c r="AP39" s="332"/>
      <c r="AQ39" s="329"/>
    </row>
    <row r="40" spans="2:43">
      <c r="B40" s="329"/>
      <c r="C40" s="332"/>
      <c r="D40" s="347" t="str">
        <f>IF(ข้อมูลนร.2!D38="","",ข้อมูลนร.2!D38)</f>
        <v/>
      </c>
      <c r="E40" s="540"/>
      <c r="F40" s="342"/>
      <c r="G40" s="342"/>
      <c r="H40" s="342"/>
      <c r="I40" s="342"/>
      <c r="J40" s="342"/>
      <c r="K40" s="342"/>
      <c r="L40" s="342"/>
      <c r="M40" s="342"/>
      <c r="N40" s="342"/>
      <c r="O40" s="342"/>
      <c r="P40" s="342"/>
      <c r="Q40" s="342"/>
      <c r="R40" s="342"/>
      <c r="S40" s="342"/>
      <c r="T40" s="342"/>
      <c r="U40" s="342"/>
      <c r="V40" s="342"/>
      <c r="W40" s="342"/>
      <c r="X40" s="342"/>
      <c r="Y40" s="342"/>
      <c r="Z40" s="342"/>
      <c r="AA40" s="342"/>
      <c r="AB40" s="342"/>
      <c r="AC40" s="342"/>
      <c r="AD40" s="342"/>
      <c r="AE40" s="342"/>
      <c r="AF40" s="342"/>
      <c r="AG40" s="342"/>
      <c r="AH40" s="342"/>
      <c r="AI40" s="342"/>
      <c r="AJ40" s="342"/>
      <c r="AK40" s="348" t="str">
        <f t="shared" si="1"/>
        <v/>
      </c>
      <c r="AL40" s="349" t="str">
        <f t="shared" si="2"/>
        <v/>
      </c>
      <c r="AM40" s="349" t="str">
        <f t="shared" si="3"/>
        <v/>
      </c>
      <c r="AN40" s="349" t="str">
        <f t="shared" si="4"/>
        <v/>
      </c>
      <c r="AO40" s="349" t="str">
        <f t="shared" si="5"/>
        <v/>
      </c>
      <c r="AP40" s="332"/>
      <c r="AQ40" s="329"/>
    </row>
    <row r="41" spans="2:43">
      <c r="B41" s="329"/>
      <c r="C41" s="332"/>
      <c r="D41" s="347" t="str">
        <f>IF(ข้อมูลนร.2!D39="","",ข้อมูลนร.2!D39)</f>
        <v/>
      </c>
      <c r="E41" s="540"/>
      <c r="F41" s="342"/>
      <c r="G41" s="342"/>
      <c r="H41" s="342"/>
      <c r="I41" s="342"/>
      <c r="J41" s="342"/>
      <c r="K41" s="342"/>
      <c r="L41" s="342"/>
      <c r="M41" s="342"/>
      <c r="N41" s="342"/>
      <c r="O41" s="342"/>
      <c r="P41" s="342"/>
      <c r="Q41" s="342"/>
      <c r="R41" s="342"/>
      <c r="S41" s="342"/>
      <c r="T41" s="342"/>
      <c r="U41" s="342"/>
      <c r="V41" s="342"/>
      <c r="W41" s="342"/>
      <c r="X41" s="342"/>
      <c r="Y41" s="342"/>
      <c r="Z41" s="342"/>
      <c r="AA41" s="342"/>
      <c r="AB41" s="342"/>
      <c r="AC41" s="342"/>
      <c r="AD41" s="342"/>
      <c r="AE41" s="342"/>
      <c r="AF41" s="342"/>
      <c r="AG41" s="342"/>
      <c r="AH41" s="342"/>
      <c r="AI41" s="342"/>
      <c r="AJ41" s="342"/>
      <c r="AK41" s="348" t="str">
        <f t="shared" si="1"/>
        <v/>
      </c>
      <c r="AL41" s="349" t="str">
        <f t="shared" si="2"/>
        <v/>
      </c>
      <c r="AM41" s="349" t="str">
        <f t="shared" si="3"/>
        <v/>
      </c>
      <c r="AN41" s="349" t="str">
        <f t="shared" si="4"/>
        <v/>
      </c>
      <c r="AO41" s="349" t="str">
        <f t="shared" si="5"/>
        <v/>
      </c>
      <c r="AP41" s="332"/>
      <c r="AQ41" s="329"/>
    </row>
    <row r="42" spans="2:43">
      <c r="B42" s="329"/>
      <c r="C42" s="332"/>
      <c r="D42" s="347" t="str">
        <f>IF(ข้อมูลนร.2!D40="","",ข้อมูลนร.2!D40)</f>
        <v/>
      </c>
      <c r="E42" s="540"/>
      <c r="F42" s="342"/>
      <c r="G42" s="342"/>
      <c r="H42" s="342"/>
      <c r="I42" s="342"/>
      <c r="J42" s="342"/>
      <c r="K42" s="342"/>
      <c r="L42" s="342"/>
      <c r="M42" s="342"/>
      <c r="N42" s="342"/>
      <c r="O42" s="342"/>
      <c r="P42" s="342"/>
      <c r="Q42" s="342"/>
      <c r="R42" s="342"/>
      <c r="S42" s="342"/>
      <c r="T42" s="342"/>
      <c r="U42" s="342"/>
      <c r="V42" s="342"/>
      <c r="W42" s="342"/>
      <c r="X42" s="342"/>
      <c r="Y42" s="342"/>
      <c r="Z42" s="342"/>
      <c r="AA42" s="342"/>
      <c r="AB42" s="342"/>
      <c r="AC42" s="342"/>
      <c r="AD42" s="342"/>
      <c r="AE42" s="342"/>
      <c r="AF42" s="342"/>
      <c r="AG42" s="342"/>
      <c r="AH42" s="342"/>
      <c r="AI42" s="342"/>
      <c r="AJ42" s="342"/>
      <c r="AK42" s="348" t="str">
        <f t="shared" si="1"/>
        <v/>
      </c>
      <c r="AL42" s="349" t="str">
        <f t="shared" si="2"/>
        <v/>
      </c>
      <c r="AM42" s="349" t="str">
        <f t="shared" si="3"/>
        <v/>
      </c>
      <c r="AN42" s="349" t="str">
        <f t="shared" si="4"/>
        <v/>
      </c>
      <c r="AO42" s="349" t="str">
        <f t="shared" si="5"/>
        <v/>
      </c>
      <c r="AP42" s="332"/>
      <c r="AQ42" s="329"/>
    </row>
    <row r="43" spans="2:43">
      <c r="B43" s="329"/>
      <c r="C43" s="332"/>
      <c r="D43" s="347" t="str">
        <f>IF(ข้อมูลนร.2!D41="","",ข้อมูลนร.2!D41)</f>
        <v/>
      </c>
      <c r="E43" s="540"/>
      <c r="F43" s="342"/>
      <c r="G43" s="342"/>
      <c r="H43" s="342"/>
      <c r="I43" s="342"/>
      <c r="J43" s="342"/>
      <c r="K43" s="342"/>
      <c r="L43" s="342"/>
      <c r="M43" s="342"/>
      <c r="N43" s="342"/>
      <c r="O43" s="342"/>
      <c r="P43" s="342"/>
      <c r="Q43" s="342"/>
      <c r="R43" s="342"/>
      <c r="S43" s="342"/>
      <c r="T43" s="342"/>
      <c r="U43" s="342"/>
      <c r="V43" s="342"/>
      <c r="W43" s="342"/>
      <c r="X43" s="342"/>
      <c r="Y43" s="342"/>
      <c r="Z43" s="342"/>
      <c r="AA43" s="342"/>
      <c r="AB43" s="342"/>
      <c r="AC43" s="342"/>
      <c r="AD43" s="342"/>
      <c r="AE43" s="342"/>
      <c r="AF43" s="342"/>
      <c r="AG43" s="342"/>
      <c r="AH43" s="342"/>
      <c r="AI43" s="342"/>
      <c r="AJ43" s="342"/>
      <c r="AK43" s="348" t="str">
        <f t="shared" si="1"/>
        <v/>
      </c>
      <c r="AL43" s="349" t="str">
        <f t="shared" si="2"/>
        <v/>
      </c>
      <c r="AM43" s="349" t="str">
        <f t="shared" si="3"/>
        <v/>
      </c>
      <c r="AN43" s="349" t="str">
        <f t="shared" si="4"/>
        <v/>
      </c>
      <c r="AO43" s="349" t="str">
        <f t="shared" si="5"/>
        <v/>
      </c>
      <c r="AP43" s="332"/>
      <c r="AQ43" s="329"/>
    </row>
    <row r="44" spans="2:43">
      <c r="B44" s="329"/>
      <c r="C44" s="332"/>
      <c r="D44" s="541" t="s">
        <v>65</v>
      </c>
      <c r="E44" s="542"/>
      <c r="F44" s="543"/>
      <c r="G44" s="544"/>
      <c r="H44" s="544"/>
      <c r="I44" s="544"/>
      <c r="J44" s="544"/>
      <c r="K44" s="544"/>
      <c r="L44" s="544"/>
      <c r="M44" s="544"/>
      <c r="N44" s="544"/>
      <c r="O44" s="544"/>
      <c r="P44" s="544"/>
      <c r="Q44" s="544"/>
      <c r="R44" s="544"/>
      <c r="S44" s="544"/>
      <c r="T44" s="544"/>
      <c r="U44" s="544"/>
      <c r="V44" s="544"/>
      <c r="W44" s="544"/>
      <c r="X44" s="544"/>
      <c r="Y44" s="544"/>
      <c r="Z44" s="544"/>
      <c r="AA44" s="544"/>
      <c r="AB44" s="544"/>
      <c r="AC44" s="544"/>
      <c r="AD44" s="544"/>
      <c r="AE44" s="544"/>
      <c r="AF44" s="544"/>
      <c r="AG44" s="544"/>
      <c r="AH44" s="544"/>
      <c r="AI44" s="544"/>
      <c r="AJ44" s="544"/>
      <c r="AK44" s="545"/>
      <c r="AL44" s="546"/>
      <c r="AM44" s="547"/>
      <c r="AN44" s="547"/>
      <c r="AO44" s="548"/>
      <c r="AP44" s="332"/>
      <c r="AQ44" s="329"/>
    </row>
    <row r="45" spans="2:43">
      <c r="B45" s="329"/>
      <c r="C45" s="332"/>
      <c r="D45" s="333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  <c r="AJ45" s="332"/>
      <c r="AK45" s="332"/>
      <c r="AL45" s="332"/>
      <c r="AM45" s="332"/>
      <c r="AN45" s="332"/>
      <c r="AO45" s="332"/>
      <c r="AP45" s="332"/>
      <c r="AQ45" s="329"/>
    </row>
    <row r="46" spans="2:43">
      <c r="B46" s="329"/>
      <c r="C46" s="329"/>
      <c r="D46" s="330"/>
      <c r="E46" s="329"/>
      <c r="F46" s="329"/>
      <c r="G46" s="329"/>
      <c r="H46" s="329"/>
      <c r="I46" s="329"/>
      <c r="J46" s="329"/>
      <c r="K46" s="329"/>
      <c r="L46" s="329"/>
      <c r="M46" s="329"/>
      <c r="N46" s="329"/>
      <c r="O46" s="329"/>
      <c r="P46" s="329"/>
      <c r="Q46" s="329"/>
      <c r="R46" s="329"/>
      <c r="S46" s="329"/>
      <c r="T46" s="329"/>
      <c r="U46" s="329"/>
      <c r="V46" s="329"/>
      <c r="W46" s="329"/>
      <c r="X46" s="329"/>
      <c r="Y46" s="329"/>
      <c r="Z46" s="329"/>
      <c r="AA46" s="329"/>
      <c r="AB46" s="329"/>
      <c r="AC46" s="329"/>
      <c r="AD46" s="329"/>
      <c r="AE46" s="329"/>
      <c r="AF46" s="329"/>
      <c r="AG46" s="329"/>
      <c r="AH46" s="329"/>
      <c r="AI46" s="329"/>
      <c r="AJ46" s="329"/>
      <c r="AK46" s="329"/>
      <c r="AL46" s="329"/>
      <c r="AM46" s="329"/>
      <c r="AN46" s="329"/>
      <c r="AO46" s="329"/>
      <c r="AP46" s="329"/>
      <c r="AQ46" s="329"/>
    </row>
  </sheetData>
  <sheetProtection algorithmName="SHA-512" hashValue="Eub4dLqQaHK7k2LYh73hAPsfXB6dn3y6U3qNI3z2hIZtLLTpDXDtQ1GoHHxeWzczKOaEHJBw8/RPtDeRlDKcBw==" saltValue="inbLvqJPVLb4ahYWn9Opow==" spinCount="100000" sheet="1" objects="1" scenarios="1" formatCells="0" selectLockedCells="1"/>
  <protectedRanges>
    <protectedRange sqref="F44 V9:V43 AC9:AC43 F7:AJ8" name="ช่วง1"/>
    <protectedRange sqref="R9:U9 F10:U43 W9:AB43 AD9:AJ43" name="ช่วง1_3"/>
    <protectedRange sqref="F9:Q9" name="ช่วง1_2_1"/>
  </protectedRanges>
  <mergeCells count="15">
    <mergeCell ref="E9:E43"/>
    <mergeCell ref="D44:E44"/>
    <mergeCell ref="F44:AK44"/>
    <mergeCell ref="AL44:AO44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3">
    <cfRule type="cellIs" dxfId="18" priority="1" operator="equal">
      <formula>"ข"</formula>
    </cfRule>
    <cfRule type="cellIs" dxfId="17" priority="2" operator="equal">
      <formula>"ล"</formula>
    </cfRule>
    <cfRule type="cellIs" dxfId="16" priority="3" operator="equal">
      <formula>"ป"</formula>
    </cfRule>
    <cfRule type="cellIs" dxfId="15" priority="4" operator="equal">
      <formula>"/"</formula>
    </cfRule>
  </conditionalFormatting>
  <pageMargins left="0.31496062992125984" right="0" top="0.47244094488188981" bottom="0.27559055118110237" header="0.31496062992125984" footer="0.11811023622047245"/>
  <pageSetup paperSize="9" orientation="portrait" blackAndWhite="1" horizontalDpi="4294967293" verticalDpi="0" r:id="rId1"/>
  <ignoredErrors>
    <ignoredError sqref="G6:AJ6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SS!$B$3:$B$9</xm:f>
          </x14:formula1>
          <xm:sqref>F7:AJ7</xm:sqref>
        </x14:dataValidation>
        <x14:dataValidation type="list" allowBlank="1" showInputMessage="1" showErrorMessage="1">
          <x14:formula1>
            <xm:f>SS!$A$3:$A$6</xm:f>
          </x14:formula1>
          <xm:sqref>F9:AJ43</xm:sqref>
        </x14:dataValidation>
        <x14:dataValidation type="list" allowBlank="1" showInputMessage="1" showErrorMessage="1">
          <x14:formula1>
            <xm:f>SS!$D$3</xm:f>
          </x14:formula1>
          <xm:sqref>F8:AJ8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46"/>
  <sheetViews>
    <sheetView showGridLines="0" showRowColHeaders="0" zoomScale="95" zoomScaleNormal="95" workbookViewId="0">
      <selection activeCell="AE5" sqref="AE5:AH5"/>
    </sheetView>
  </sheetViews>
  <sheetFormatPr defaultRowHeight="18.75"/>
  <cols>
    <col min="1" max="1" width="37.125" style="331" customWidth="1"/>
    <col min="2" max="2" width="4.625" style="331" customWidth="1"/>
    <col min="3" max="3" width="3.625" style="331" customWidth="1"/>
    <col min="4" max="4" width="3.125" style="350" customWidth="1"/>
    <col min="5" max="5" width="3.125" style="331" customWidth="1"/>
    <col min="6" max="36" width="2.25" style="331" customWidth="1"/>
    <col min="37" max="37" width="3.625" style="331" customWidth="1"/>
    <col min="38" max="41" width="3.25" style="331" customWidth="1"/>
    <col min="42" max="42" width="3.625" style="331" customWidth="1"/>
    <col min="43" max="43" width="4.625" style="331" customWidth="1"/>
    <col min="44" max="16384" width="9" style="331"/>
  </cols>
  <sheetData>
    <row r="1" spans="2:43">
      <c r="B1" s="329"/>
      <c r="C1" s="329"/>
      <c r="D1" s="330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  <c r="W1" s="329"/>
      <c r="X1" s="329"/>
      <c r="Y1" s="329"/>
      <c r="Z1" s="329"/>
      <c r="AA1" s="329"/>
      <c r="AB1" s="329"/>
      <c r="AC1" s="329"/>
      <c r="AD1" s="329"/>
      <c r="AE1" s="329"/>
      <c r="AF1" s="329"/>
      <c r="AG1" s="329"/>
      <c r="AH1" s="329"/>
      <c r="AI1" s="329"/>
      <c r="AJ1" s="329"/>
      <c r="AK1" s="329"/>
      <c r="AL1" s="329"/>
      <c r="AM1" s="329"/>
      <c r="AN1" s="329"/>
      <c r="AO1" s="329"/>
      <c r="AP1" s="329"/>
      <c r="AQ1" s="329"/>
    </row>
    <row r="2" spans="2:43" ht="21.95" customHeight="1">
      <c r="B2" s="329"/>
      <c r="C2" s="332"/>
      <c r="D2" s="333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  <c r="Y2" s="549"/>
      <c r="Z2" s="549"/>
      <c r="AA2" s="549"/>
      <c r="AB2" s="549"/>
      <c r="AC2" s="549"/>
      <c r="AD2" s="549"/>
      <c r="AE2" s="549"/>
      <c r="AF2" s="549"/>
      <c r="AG2" s="549"/>
      <c r="AH2" s="549"/>
      <c r="AI2" s="549"/>
      <c r="AJ2" s="549"/>
      <c r="AK2" s="549"/>
      <c r="AL2" s="332"/>
      <c r="AM2" s="332"/>
      <c r="AN2" s="332"/>
      <c r="AO2" s="332"/>
      <c r="AP2" s="332"/>
      <c r="AQ2" s="329"/>
    </row>
    <row r="3" spans="2:43" ht="21.95" customHeight="1">
      <c r="B3" s="329"/>
      <c r="C3" s="332"/>
      <c r="D3" s="550" t="s">
        <v>147</v>
      </c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0"/>
      <c r="W3" s="550"/>
      <c r="X3" s="550"/>
      <c r="Y3" s="550"/>
      <c r="Z3" s="550"/>
      <c r="AA3" s="550"/>
      <c r="AB3" s="550"/>
      <c r="AC3" s="550"/>
      <c r="AD3" s="550"/>
      <c r="AE3" s="550"/>
      <c r="AF3" s="550"/>
      <c r="AG3" s="550"/>
      <c r="AH3" s="550"/>
      <c r="AI3" s="550"/>
      <c r="AJ3" s="550"/>
      <c r="AK3" s="550"/>
      <c r="AL3" s="550"/>
      <c r="AM3" s="550"/>
      <c r="AN3" s="550"/>
      <c r="AO3" s="550"/>
      <c r="AP3" s="332"/>
      <c r="AQ3" s="329"/>
    </row>
    <row r="4" spans="2:43" ht="12.75" customHeight="1">
      <c r="B4" s="329"/>
      <c r="C4" s="332"/>
      <c r="D4" s="333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  <c r="Z4" s="334"/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2"/>
      <c r="AM4" s="332"/>
      <c r="AN4" s="332"/>
      <c r="AO4" s="332"/>
      <c r="AP4" s="332"/>
      <c r="AQ4" s="329"/>
    </row>
    <row r="5" spans="2:43">
      <c r="B5" s="329"/>
      <c r="C5" s="332"/>
      <c r="D5" s="551" t="s">
        <v>35</v>
      </c>
      <c r="E5" s="335"/>
      <c r="F5" s="553" t="s">
        <v>58</v>
      </c>
      <c r="G5" s="553"/>
      <c r="H5" s="553"/>
      <c r="I5" s="553"/>
      <c r="J5" s="554"/>
      <c r="K5" s="555">
        <v>2</v>
      </c>
      <c r="L5" s="555"/>
      <c r="M5" s="555"/>
      <c r="N5" s="556" t="s">
        <v>50</v>
      </c>
      <c r="O5" s="556"/>
      <c r="P5" s="556"/>
      <c r="Q5" s="556"/>
      <c r="R5" s="556"/>
      <c r="S5" s="555" t="s">
        <v>85</v>
      </c>
      <c r="T5" s="555"/>
      <c r="U5" s="555"/>
      <c r="V5" s="555"/>
      <c r="W5" s="555"/>
      <c r="X5" s="555"/>
      <c r="Y5" s="555"/>
      <c r="Z5" s="555"/>
      <c r="AA5" s="556" t="s">
        <v>51</v>
      </c>
      <c r="AB5" s="556"/>
      <c r="AC5" s="556"/>
      <c r="AD5" s="556"/>
      <c r="AE5" s="555">
        <v>2567</v>
      </c>
      <c r="AF5" s="555"/>
      <c r="AG5" s="555"/>
      <c r="AH5" s="555"/>
      <c r="AI5" s="336"/>
      <c r="AJ5" s="337"/>
      <c r="AK5" s="338"/>
      <c r="AL5" s="557" t="s">
        <v>59</v>
      </c>
      <c r="AM5" s="558"/>
      <c r="AN5" s="558"/>
      <c r="AO5" s="559"/>
      <c r="AP5" s="332"/>
      <c r="AQ5" s="329"/>
    </row>
    <row r="6" spans="2:43">
      <c r="B6" s="329"/>
      <c r="C6" s="332"/>
      <c r="D6" s="552"/>
      <c r="E6" s="339" t="s">
        <v>49</v>
      </c>
      <c r="F6" s="397">
        <v>1</v>
      </c>
      <c r="G6" s="397">
        <f>F6+1</f>
        <v>2</v>
      </c>
      <c r="H6" s="397">
        <f t="shared" ref="H6:AI6" si="0">G6+1</f>
        <v>3</v>
      </c>
      <c r="I6" s="397">
        <f t="shared" si="0"/>
        <v>4</v>
      </c>
      <c r="J6" s="397">
        <f t="shared" si="0"/>
        <v>5</v>
      </c>
      <c r="K6" s="397">
        <f t="shared" si="0"/>
        <v>6</v>
      </c>
      <c r="L6" s="397">
        <f t="shared" si="0"/>
        <v>7</v>
      </c>
      <c r="M6" s="397">
        <f t="shared" si="0"/>
        <v>8</v>
      </c>
      <c r="N6" s="397">
        <f t="shared" si="0"/>
        <v>9</v>
      </c>
      <c r="O6" s="397">
        <f t="shared" si="0"/>
        <v>10</v>
      </c>
      <c r="P6" s="397">
        <f t="shared" si="0"/>
        <v>11</v>
      </c>
      <c r="Q6" s="397">
        <f t="shared" si="0"/>
        <v>12</v>
      </c>
      <c r="R6" s="397">
        <f t="shared" si="0"/>
        <v>13</v>
      </c>
      <c r="S6" s="397">
        <f t="shared" si="0"/>
        <v>14</v>
      </c>
      <c r="T6" s="397">
        <f t="shared" si="0"/>
        <v>15</v>
      </c>
      <c r="U6" s="397">
        <f t="shared" si="0"/>
        <v>16</v>
      </c>
      <c r="V6" s="397">
        <f t="shared" si="0"/>
        <v>17</v>
      </c>
      <c r="W6" s="397">
        <f t="shared" si="0"/>
        <v>18</v>
      </c>
      <c r="X6" s="397">
        <f t="shared" si="0"/>
        <v>19</v>
      </c>
      <c r="Y6" s="397">
        <f t="shared" si="0"/>
        <v>20</v>
      </c>
      <c r="Z6" s="397">
        <f t="shared" si="0"/>
        <v>21</v>
      </c>
      <c r="AA6" s="397">
        <f t="shared" si="0"/>
        <v>22</v>
      </c>
      <c r="AB6" s="397">
        <f t="shared" si="0"/>
        <v>23</v>
      </c>
      <c r="AC6" s="397">
        <f t="shared" si="0"/>
        <v>24</v>
      </c>
      <c r="AD6" s="397">
        <f t="shared" si="0"/>
        <v>25</v>
      </c>
      <c r="AE6" s="397">
        <f t="shared" si="0"/>
        <v>26</v>
      </c>
      <c r="AF6" s="397">
        <f t="shared" si="0"/>
        <v>27</v>
      </c>
      <c r="AG6" s="397">
        <f t="shared" si="0"/>
        <v>28</v>
      </c>
      <c r="AH6" s="397">
        <f t="shared" si="0"/>
        <v>29</v>
      </c>
      <c r="AI6" s="397">
        <f t="shared" si="0"/>
        <v>30</v>
      </c>
      <c r="AJ6" s="397">
        <f>AI6+1</f>
        <v>31</v>
      </c>
      <c r="AK6" s="340" t="s">
        <v>16</v>
      </c>
      <c r="AL6" s="560" t="str">
        <f>IF(S5="","",S5)</f>
        <v>มกราคม</v>
      </c>
      <c r="AM6" s="561"/>
      <c r="AN6" s="561"/>
      <c r="AO6" s="562"/>
      <c r="AP6" s="332"/>
      <c r="AQ6" s="329"/>
    </row>
    <row r="7" spans="2:43">
      <c r="B7" s="329"/>
      <c r="C7" s="332"/>
      <c r="D7" s="552"/>
      <c r="E7" s="341" t="s">
        <v>60</v>
      </c>
      <c r="F7" s="342"/>
      <c r="G7" s="342"/>
      <c r="H7" s="342"/>
      <c r="I7" s="342"/>
      <c r="J7" s="342"/>
      <c r="K7" s="342"/>
      <c r="L7" s="342"/>
      <c r="M7" s="342"/>
      <c r="N7" s="342"/>
      <c r="O7" s="342"/>
      <c r="P7" s="342"/>
      <c r="Q7" s="342"/>
      <c r="R7" s="342"/>
      <c r="S7" s="342"/>
      <c r="T7" s="342"/>
      <c r="U7" s="342"/>
      <c r="V7" s="342"/>
      <c r="W7" s="342"/>
      <c r="X7" s="342"/>
      <c r="Y7" s="342"/>
      <c r="Z7" s="342"/>
      <c r="AA7" s="342"/>
      <c r="AB7" s="342"/>
      <c r="AC7" s="342"/>
      <c r="AD7" s="342"/>
      <c r="AE7" s="342"/>
      <c r="AF7" s="342"/>
      <c r="AG7" s="342"/>
      <c r="AH7" s="342"/>
      <c r="AI7" s="342"/>
      <c r="AJ7" s="342"/>
      <c r="AK7" s="343" t="s">
        <v>221</v>
      </c>
      <c r="AL7" s="563"/>
      <c r="AM7" s="564"/>
      <c r="AN7" s="564"/>
      <c r="AO7" s="565"/>
      <c r="AP7" s="332"/>
      <c r="AQ7" s="329"/>
    </row>
    <row r="8" spans="2:43" ht="15.75" customHeight="1">
      <c r="B8" s="329"/>
      <c r="C8" s="332"/>
      <c r="D8" s="344"/>
      <c r="E8" s="345"/>
      <c r="F8" s="342"/>
      <c r="G8" s="342"/>
      <c r="H8" s="342"/>
      <c r="I8" s="342"/>
      <c r="J8" s="342"/>
      <c r="K8" s="342"/>
      <c r="L8" s="342"/>
      <c r="M8" s="342"/>
      <c r="N8" s="342"/>
      <c r="O8" s="342"/>
      <c r="P8" s="342"/>
      <c r="Q8" s="342"/>
      <c r="R8" s="342"/>
      <c r="S8" s="342"/>
      <c r="T8" s="342"/>
      <c r="U8" s="342"/>
      <c r="V8" s="342"/>
      <c r="W8" s="342"/>
      <c r="X8" s="342"/>
      <c r="Y8" s="342"/>
      <c r="Z8" s="342"/>
      <c r="AA8" s="342"/>
      <c r="AB8" s="342"/>
      <c r="AC8" s="342"/>
      <c r="AD8" s="342"/>
      <c r="AE8" s="342"/>
      <c r="AF8" s="342"/>
      <c r="AG8" s="342"/>
      <c r="AH8" s="342"/>
      <c r="AI8" s="342"/>
      <c r="AJ8" s="342"/>
      <c r="AK8" s="338">
        <f>COUNTA(F8:AJ8)</f>
        <v>0</v>
      </c>
      <c r="AL8" s="346" t="s">
        <v>61</v>
      </c>
      <c r="AM8" s="346" t="s">
        <v>62</v>
      </c>
      <c r="AN8" s="346" t="s">
        <v>63</v>
      </c>
      <c r="AO8" s="346" t="s">
        <v>64</v>
      </c>
      <c r="AP8" s="332"/>
      <c r="AQ8" s="329"/>
    </row>
    <row r="9" spans="2:43">
      <c r="B9" s="329"/>
      <c r="C9" s="332"/>
      <c r="D9" s="347" t="str">
        <f>IF(ข้อมูลนร.2!D7="","",ข้อมูลนร.2!D7)</f>
        <v>1</v>
      </c>
      <c r="E9" s="539"/>
      <c r="F9" s="342"/>
      <c r="G9" s="342"/>
      <c r="H9" s="342"/>
      <c r="I9" s="342"/>
      <c r="J9" s="342"/>
      <c r="K9" s="342"/>
      <c r="L9" s="342"/>
      <c r="M9" s="342"/>
      <c r="N9" s="342"/>
      <c r="O9" s="342"/>
      <c r="P9" s="342"/>
      <c r="Q9" s="342"/>
      <c r="R9" s="342"/>
      <c r="S9" s="342"/>
      <c r="T9" s="342"/>
      <c r="U9" s="342"/>
      <c r="V9" s="342"/>
      <c r="W9" s="342"/>
      <c r="X9" s="342"/>
      <c r="Y9" s="342"/>
      <c r="Z9" s="342"/>
      <c r="AA9" s="342"/>
      <c r="AB9" s="342"/>
      <c r="AC9" s="342"/>
      <c r="AD9" s="342"/>
      <c r="AE9" s="342"/>
      <c r="AF9" s="342"/>
      <c r="AG9" s="342"/>
      <c r="AH9" s="342"/>
      <c r="AI9" s="342"/>
      <c r="AJ9" s="342"/>
      <c r="AK9" s="348">
        <f>IF(D9="","",COUNTIF(F9:AJ9,"/"))</f>
        <v>0</v>
      </c>
      <c r="AL9" s="349">
        <f>IF(D9="","",COUNTIF(F9:AJ9,"/"))</f>
        <v>0</v>
      </c>
      <c r="AM9" s="349">
        <f>IF(D9="","",COUNTIF(F9:AJ9,"ป"))</f>
        <v>0</v>
      </c>
      <c r="AN9" s="349">
        <f>IF(D9="","",COUNTIF(F9:AJ9,"ล"))</f>
        <v>0</v>
      </c>
      <c r="AO9" s="349">
        <f>IF(D9="","",COUNTIF(F9:AJ9,"ข"))</f>
        <v>0</v>
      </c>
      <c r="AP9" s="332"/>
      <c r="AQ9" s="329"/>
    </row>
    <row r="10" spans="2:43">
      <c r="B10" s="329"/>
      <c r="C10" s="332"/>
      <c r="D10" s="347" t="str">
        <f>IF(ข้อมูลนร.2!D8="","",ข้อมูลนร.2!D8)</f>
        <v>2</v>
      </c>
      <c r="E10" s="540"/>
      <c r="F10" s="342"/>
      <c r="G10" s="342"/>
      <c r="H10" s="342"/>
      <c r="I10" s="342"/>
      <c r="J10" s="342"/>
      <c r="K10" s="342"/>
      <c r="L10" s="342"/>
      <c r="M10" s="342"/>
      <c r="N10" s="342"/>
      <c r="O10" s="342"/>
      <c r="P10" s="342"/>
      <c r="Q10" s="342"/>
      <c r="R10" s="342"/>
      <c r="S10" s="342"/>
      <c r="T10" s="342"/>
      <c r="U10" s="342"/>
      <c r="V10" s="342"/>
      <c r="W10" s="342"/>
      <c r="X10" s="342"/>
      <c r="Y10" s="342"/>
      <c r="Z10" s="342"/>
      <c r="AA10" s="342"/>
      <c r="AB10" s="342"/>
      <c r="AC10" s="342"/>
      <c r="AD10" s="342"/>
      <c r="AE10" s="342"/>
      <c r="AF10" s="342"/>
      <c r="AG10" s="342"/>
      <c r="AH10" s="342"/>
      <c r="AI10" s="342"/>
      <c r="AJ10" s="342"/>
      <c r="AK10" s="348">
        <f t="shared" ref="AK10:AK43" si="1">IF(D10="","",COUNTIF(F10:AJ10,"/"))</f>
        <v>0</v>
      </c>
      <c r="AL10" s="349">
        <f t="shared" ref="AL10:AL43" si="2">IF(D10="","",COUNTIF(F10:AJ10,"/"))</f>
        <v>0</v>
      </c>
      <c r="AM10" s="349">
        <f t="shared" ref="AM10:AM43" si="3">IF(D10="","",COUNTIF(F10:AJ10,"ป"))</f>
        <v>0</v>
      </c>
      <c r="AN10" s="349">
        <f t="shared" ref="AN10:AN43" si="4">IF(D10="","",COUNTIF(F10:AJ10,"ล"))</f>
        <v>0</v>
      </c>
      <c r="AO10" s="349">
        <f t="shared" ref="AO10:AO43" si="5">IF(D10="","",COUNTIF(F10:AJ10,"ข"))</f>
        <v>0</v>
      </c>
      <c r="AP10" s="332"/>
      <c r="AQ10" s="329"/>
    </row>
    <row r="11" spans="2:43">
      <c r="B11" s="329"/>
      <c r="C11" s="332"/>
      <c r="D11" s="347" t="str">
        <f>IF(ข้อมูลนร.2!D9="","",ข้อมูลนร.2!D9)</f>
        <v>3</v>
      </c>
      <c r="E11" s="540"/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8">
        <f t="shared" si="1"/>
        <v>0</v>
      </c>
      <c r="AL11" s="349">
        <f t="shared" si="2"/>
        <v>0</v>
      </c>
      <c r="AM11" s="349">
        <f t="shared" si="3"/>
        <v>0</v>
      </c>
      <c r="AN11" s="349">
        <f t="shared" si="4"/>
        <v>0</v>
      </c>
      <c r="AO11" s="349">
        <f t="shared" si="5"/>
        <v>0</v>
      </c>
      <c r="AP11" s="332"/>
      <c r="AQ11" s="329"/>
    </row>
    <row r="12" spans="2:43">
      <c r="B12" s="329"/>
      <c r="C12" s="332"/>
      <c r="D12" s="347" t="str">
        <f>IF(ข้อมูลนร.2!D10="","",ข้อมูลนร.2!D10)</f>
        <v>4</v>
      </c>
      <c r="E12" s="540"/>
      <c r="F12" s="342"/>
      <c r="G12" s="342"/>
      <c r="H12" s="342"/>
      <c r="I12" s="342"/>
      <c r="J12" s="342"/>
      <c r="K12" s="342"/>
      <c r="L12" s="342"/>
      <c r="M12" s="342"/>
      <c r="N12" s="342"/>
      <c r="O12" s="342"/>
      <c r="P12" s="342"/>
      <c r="Q12" s="342"/>
      <c r="R12" s="342"/>
      <c r="S12" s="342"/>
      <c r="T12" s="342"/>
      <c r="U12" s="342"/>
      <c r="V12" s="342"/>
      <c r="W12" s="342"/>
      <c r="X12" s="342"/>
      <c r="Y12" s="342"/>
      <c r="Z12" s="342"/>
      <c r="AA12" s="342"/>
      <c r="AB12" s="342"/>
      <c r="AC12" s="342"/>
      <c r="AD12" s="342"/>
      <c r="AE12" s="342"/>
      <c r="AF12" s="342"/>
      <c r="AG12" s="342"/>
      <c r="AH12" s="342"/>
      <c r="AI12" s="342"/>
      <c r="AJ12" s="342"/>
      <c r="AK12" s="348">
        <f t="shared" si="1"/>
        <v>0</v>
      </c>
      <c r="AL12" s="349">
        <f t="shared" si="2"/>
        <v>0</v>
      </c>
      <c r="AM12" s="349">
        <f t="shared" si="3"/>
        <v>0</v>
      </c>
      <c r="AN12" s="349">
        <f t="shared" si="4"/>
        <v>0</v>
      </c>
      <c r="AO12" s="349">
        <f t="shared" si="5"/>
        <v>0</v>
      </c>
      <c r="AP12" s="332"/>
      <c r="AQ12" s="329"/>
    </row>
    <row r="13" spans="2:43">
      <c r="B13" s="329"/>
      <c r="C13" s="332"/>
      <c r="D13" s="347" t="str">
        <f>IF(ข้อมูลนร.2!D11="","",ข้อมูลนร.2!D11)</f>
        <v/>
      </c>
      <c r="E13" s="540"/>
      <c r="F13" s="342"/>
      <c r="G13" s="342"/>
      <c r="H13" s="342"/>
      <c r="I13" s="342"/>
      <c r="J13" s="342"/>
      <c r="K13" s="342"/>
      <c r="L13" s="342"/>
      <c r="M13" s="342"/>
      <c r="N13" s="342"/>
      <c r="O13" s="342"/>
      <c r="P13" s="342"/>
      <c r="Q13" s="342"/>
      <c r="R13" s="342"/>
      <c r="S13" s="342"/>
      <c r="T13" s="342"/>
      <c r="U13" s="342"/>
      <c r="V13" s="342"/>
      <c r="W13" s="342"/>
      <c r="X13" s="342"/>
      <c r="Y13" s="342"/>
      <c r="Z13" s="342"/>
      <c r="AA13" s="342"/>
      <c r="AB13" s="342"/>
      <c r="AC13" s="342"/>
      <c r="AD13" s="342"/>
      <c r="AE13" s="342"/>
      <c r="AF13" s="342"/>
      <c r="AG13" s="342"/>
      <c r="AH13" s="342"/>
      <c r="AI13" s="342"/>
      <c r="AJ13" s="342"/>
      <c r="AK13" s="348" t="str">
        <f t="shared" si="1"/>
        <v/>
      </c>
      <c r="AL13" s="349" t="str">
        <f t="shared" si="2"/>
        <v/>
      </c>
      <c r="AM13" s="349" t="str">
        <f t="shared" si="3"/>
        <v/>
      </c>
      <c r="AN13" s="349" t="str">
        <f t="shared" si="4"/>
        <v/>
      </c>
      <c r="AO13" s="349" t="str">
        <f t="shared" si="5"/>
        <v/>
      </c>
      <c r="AP13" s="332"/>
      <c r="AQ13" s="329"/>
    </row>
    <row r="14" spans="2:43">
      <c r="B14" s="329"/>
      <c r="C14" s="332"/>
      <c r="D14" s="347" t="str">
        <f>IF(ข้อมูลนร.2!D12="","",ข้อมูลนร.2!D12)</f>
        <v/>
      </c>
      <c r="E14" s="540"/>
      <c r="F14" s="342"/>
      <c r="G14" s="342"/>
      <c r="H14" s="342"/>
      <c r="I14" s="342"/>
      <c r="J14" s="342"/>
      <c r="K14" s="342"/>
      <c r="L14" s="342"/>
      <c r="M14" s="342"/>
      <c r="N14" s="342"/>
      <c r="O14" s="342"/>
      <c r="P14" s="342"/>
      <c r="Q14" s="342"/>
      <c r="R14" s="342"/>
      <c r="S14" s="342"/>
      <c r="T14" s="342"/>
      <c r="U14" s="342"/>
      <c r="V14" s="342"/>
      <c r="W14" s="342"/>
      <c r="X14" s="342"/>
      <c r="Y14" s="342"/>
      <c r="Z14" s="342"/>
      <c r="AA14" s="342"/>
      <c r="AB14" s="342"/>
      <c r="AC14" s="342"/>
      <c r="AD14" s="342"/>
      <c r="AE14" s="342"/>
      <c r="AF14" s="342"/>
      <c r="AG14" s="342"/>
      <c r="AH14" s="342"/>
      <c r="AI14" s="342"/>
      <c r="AJ14" s="342"/>
      <c r="AK14" s="348" t="str">
        <f t="shared" si="1"/>
        <v/>
      </c>
      <c r="AL14" s="349" t="str">
        <f t="shared" si="2"/>
        <v/>
      </c>
      <c r="AM14" s="349" t="str">
        <f t="shared" si="3"/>
        <v/>
      </c>
      <c r="AN14" s="349" t="str">
        <f t="shared" si="4"/>
        <v/>
      </c>
      <c r="AO14" s="349" t="str">
        <f t="shared" si="5"/>
        <v/>
      </c>
      <c r="AP14" s="332"/>
      <c r="AQ14" s="329"/>
    </row>
    <row r="15" spans="2:43">
      <c r="B15" s="329"/>
      <c r="C15" s="332"/>
      <c r="D15" s="347" t="str">
        <f>IF(ข้อมูลนร.2!D13="","",ข้อมูลนร.2!D13)</f>
        <v/>
      </c>
      <c r="E15" s="540"/>
      <c r="F15" s="342"/>
      <c r="G15" s="342"/>
      <c r="H15" s="342"/>
      <c r="I15" s="342"/>
      <c r="J15" s="342"/>
      <c r="K15" s="342"/>
      <c r="L15" s="342"/>
      <c r="M15" s="342"/>
      <c r="N15" s="342"/>
      <c r="O15" s="342"/>
      <c r="P15" s="342"/>
      <c r="Q15" s="342"/>
      <c r="R15" s="342"/>
      <c r="S15" s="342"/>
      <c r="T15" s="342"/>
      <c r="U15" s="342"/>
      <c r="V15" s="342"/>
      <c r="W15" s="342"/>
      <c r="X15" s="342"/>
      <c r="Y15" s="342"/>
      <c r="Z15" s="342"/>
      <c r="AA15" s="342"/>
      <c r="AB15" s="342"/>
      <c r="AC15" s="342"/>
      <c r="AD15" s="342"/>
      <c r="AE15" s="342"/>
      <c r="AF15" s="342"/>
      <c r="AG15" s="342"/>
      <c r="AH15" s="342"/>
      <c r="AI15" s="342"/>
      <c r="AJ15" s="342"/>
      <c r="AK15" s="348" t="str">
        <f t="shared" si="1"/>
        <v/>
      </c>
      <c r="AL15" s="349" t="str">
        <f t="shared" si="2"/>
        <v/>
      </c>
      <c r="AM15" s="349" t="str">
        <f t="shared" si="3"/>
        <v/>
      </c>
      <c r="AN15" s="349" t="str">
        <f t="shared" si="4"/>
        <v/>
      </c>
      <c r="AO15" s="349" t="str">
        <f t="shared" si="5"/>
        <v/>
      </c>
      <c r="AP15" s="332"/>
      <c r="AQ15" s="329"/>
    </row>
    <row r="16" spans="2:43">
      <c r="B16" s="329"/>
      <c r="C16" s="332"/>
      <c r="D16" s="347" t="str">
        <f>IF(ข้อมูลนร.2!D14="","",ข้อมูลนร.2!D14)</f>
        <v/>
      </c>
      <c r="E16" s="540"/>
      <c r="F16" s="342"/>
      <c r="G16" s="342"/>
      <c r="H16" s="342"/>
      <c r="I16" s="342"/>
      <c r="J16" s="342"/>
      <c r="K16" s="342"/>
      <c r="L16" s="342"/>
      <c r="M16" s="342"/>
      <c r="N16" s="342"/>
      <c r="O16" s="342"/>
      <c r="P16" s="342"/>
      <c r="Q16" s="342"/>
      <c r="R16" s="342"/>
      <c r="S16" s="342"/>
      <c r="T16" s="342"/>
      <c r="U16" s="342"/>
      <c r="V16" s="342"/>
      <c r="W16" s="342"/>
      <c r="X16" s="342"/>
      <c r="Y16" s="342"/>
      <c r="Z16" s="342"/>
      <c r="AA16" s="342"/>
      <c r="AB16" s="342"/>
      <c r="AC16" s="342"/>
      <c r="AD16" s="342"/>
      <c r="AE16" s="342"/>
      <c r="AF16" s="342"/>
      <c r="AG16" s="342"/>
      <c r="AH16" s="342"/>
      <c r="AI16" s="342"/>
      <c r="AJ16" s="342"/>
      <c r="AK16" s="348" t="str">
        <f t="shared" si="1"/>
        <v/>
      </c>
      <c r="AL16" s="349" t="str">
        <f t="shared" si="2"/>
        <v/>
      </c>
      <c r="AM16" s="349" t="str">
        <f t="shared" si="3"/>
        <v/>
      </c>
      <c r="AN16" s="349" t="str">
        <f t="shared" si="4"/>
        <v/>
      </c>
      <c r="AO16" s="349" t="str">
        <f t="shared" si="5"/>
        <v/>
      </c>
      <c r="AP16" s="332"/>
      <c r="AQ16" s="329"/>
    </row>
    <row r="17" spans="2:43">
      <c r="B17" s="329"/>
      <c r="C17" s="332"/>
      <c r="D17" s="347" t="str">
        <f>IF(ข้อมูลนร.2!D15="","",ข้อมูลนร.2!D15)</f>
        <v/>
      </c>
      <c r="E17" s="540"/>
      <c r="F17" s="342"/>
      <c r="G17" s="342"/>
      <c r="H17" s="342"/>
      <c r="I17" s="342"/>
      <c r="J17" s="342"/>
      <c r="K17" s="342"/>
      <c r="L17" s="342"/>
      <c r="M17" s="342"/>
      <c r="N17" s="342"/>
      <c r="O17" s="342"/>
      <c r="P17" s="342"/>
      <c r="Q17" s="342"/>
      <c r="R17" s="342"/>
      <c r="S17" s="342"/>
      <c r="T17" s="342"/>
      <c r="U17" s="342"/>
      <c r="V17" s="342"/>
      <c r="W17" s="342"/>
      <c r="X17" s="342"/>
      <c r="Y17" s="342"/>
      <c r="Z17" s="342"/>
      <c r="AA17" s="342"/>
      <c r="AB17" s="342"/>
      <c r="AC17" s="342"/>
      <c r="AD17" s="342"/>
      <c r="AE17" s="342"/>
      <c r="AF17" s="342"/>
      <c r="AG17" s="342"/>
      <c r="AH17" s="342"/>
      <c r="AI17" s="342"/>
      <c r="AJ17" s="342"/>
      <c r="AK17" s="348" t="str">
        <f t="shared" si="1"/>
        <v/>
      </c>
      <c r="AL17" s="349" t="str">
        <f t="shared" si="2"/>
        <v/>
      </c>
      <c r="AM17" s="349" t="str">
        <f t="shared" si="3"/>
        <v/>
      </c>
      <c r="AN17" s="349" t="str">
        <f t="shared" si="4"/>
        <v/>
      </c>
      <c r="AO17" s="349" t="str">
        <f t="shared" si="5"/>
        <v/>
      </c>
      <c r="AP17" s="332"/>
      <c r="AQ17" s="329"/>
    </row>
    <row r="18" spans="2:43">
      <c r="B18" s="329"/>
      <c r="C18" s="332"/>
      <c r="D18" s="347" t="str">
        <f>IF(ข้อมูลนร.2!D16="","",ข้อมูลนร.2!D16)</f>
        <v/>
      </c>
      <c r="E18" s="540"/>
      <c r="F18" s="342"/>
      <c r="G18" s="342"/>
      <c r="H18" s="342"/>
      <c r="I18" s="342"/>
      <c r="J18" s="342"/>
      <c r="K18" s="342"/>
      <c r="L18" s="342"/>
      <c r="M18" s="342"/>
      <c r="N18" s="342"/>
      <c r="O18" s="342"/>
      <c r="P18" s="342"/>
      <c r="Q18" s="342"/>
      <c r="R18" s="342"/>
      <c r="S18" s="342"/>
      <c r="T18" s="342"/>
      <c r="U18" s="342"/>
      <c r="V18" s="342"/>
      <c r="W18" s="342"/>
      <c r="X18" s="342"/>
      <c r="Y18" s="342"/>
      <c r="Z18" s="342"/>
      <c r="AA18" s="342"/>
      <c r="AB18" s="342"/>
      <c r="AC18" s="342"/>
      <c r="AD18" s="342"/>
      <c r="AE18" s="342"/>
      <c r="AF18" s="342"/>
      <c r="AG18" s="342"/>
      <c r="AH18" s="342"/>
      <c r="AI18" s="342"/>
      <c r="AJ18" s="342"/>
      <c r="AK18" s="348" t="str">
        <f t="shared" si="1"/>
        <v/>
      </c>
      <c r="AL18" s="349" t="str">
        <f t="shared" si="2"/>
        <v/>
      </c>
      <c r="AM18" s="349" t="str">
        <f t="shared" si="3"/>
        <v/>
      </c>
      <c r="AN18" s="349" t="str">
        <f t="shared" si="4"/>
        <v/>
      </c>
      <c r="AO18" s="349" t="str">
        <f t="shared" si="5"/>
        <v/>
      </c>
      <c r="AP18" s="332"/>
      <c r="AQ18" s="329"/>
    </row>
    <row r="19" spans="2:43">
      <c r="B19" s="329"/>
      <c r="C19" s="332"/>
      <c r="D19" s="347" t="str">
        <f>IF(ข้อมูลนร.2!D17="","",ข้อมูลนร.2!D17)</f>
        <v/>
      </c>
      <c r="E19" s="540"/>
      <c r="F19" s="342"/>
      <c r="G19" s="342"/>
      <c r="H19" s="342"/>
      <c r="I19" s="342"/>
      <c r="J19" s="342"/>
      <c r="K19" s="342"/>
      <c r="L19" s="342"/>
      <c r="M19" s="342"/>
      <c r="N19" s="342"/>
      <c r="O19" s="342"/>
      <c r="P19" s="342"/>
      <c r="Q19" s="342"/>
      <c r="R19" s="342"/>
      <c r="S19" s="342"/>
      <c r="T19" s="342"/>
      <c r="U19" s="342"/>
      <c r="V19" s="342"/>
      <c r="W19" s="342"/>
      <c r="X19" s="342"/>
      <c r="Y19" s="342"/>
      <c r="Z19" s="342"/>
      <c r="AA19" s="342"/>
      <c r="AB19" s="342"/>
      <c r="AC19" s="342"/>
      <c r="AD19" s="342"/>
      <c r="AE19" s="342"/>
      <c r="AF19" s="342"/>
      <c r="AG19" s="342"/>
      <c r="AH19" s="342"/>
      <c r="AI19" s="342"/>
      <c r="AJ19" s="342"/>
      <c r="AK19" s="348" t="str">
        <f t="shared" si="1"/>
        <v/>
      </c>
      <c r="AL19" s="349" t="str">
        <f t="shared" si="2"/>
        <v/>
      </c>
      <c r="AM19" s="349" t="str">
        <f t="shared" si="3"/>
        <v/>
      </c>
      <c r="AN19" s="349" t="str">
        <f t="shared" si="4"/>
        <v/>
      </c>
      <c r="AO19" s="349" t="str">
        <f t="shared" si="5"/>
        <v/>
      </c>
      <c r="AP19" s="332"/>
      <c r="AQ19" s="329"/>
    </row>
    <row r="20" spans="2:43">
      <c r="B20" s="329"/>
      <c r="C20" s="332"/>
      <c r="D20" s="347" t="str">
        <f>IF(ข้อมูลนร.2!D18="","",ข้อมูลนร.2!D18)</f>
        <v/>
      </c>
      <c r="E20" s="540"/>
      <c r="F20" s="342"/>
      <c r="G20" s="342"/>
      <c r="H20" s="342"/>
      <c r="I20" s="342"/>
      <c r="J20" s="342"/>
      <c r="K20" s="342"/>
      <c r="L20" s="342"/>
      <c r="M20" s="342"/>
      <c r="N20" s="342"/>
      <c r="O20" s="342"/>
      <c r="P20" s="342"/>
      <c r="Q20" s="342"/>
      <c r="R20" s="342"/>
      <c r="S20" s="342"/>
      <c r="T20" s="342"/>
      <c r="U20" s="342"/>
      <c r="V20" s="342"/>
      <c r="W20" s="342"/>
      <c r="X20" s="342"/>
      <c r="Y20" s="342"/>
      <c r="Z20" s="342"/>
      <c r="AA20" s="342"/>
      <c r="AB20" s="342"/>
      <c r="AC20" s="342"/>
      <c r="AD20" s="342"/>
      <c r="AE20" s="342"/>
      <c r="AF20" s="342"/>
      <c r="AG20" s="342"/>
      <c r="AH20" s="342"/>
      <c r="AI20" s="342"/>
      <c r="AJ20" s="342"/>
      <c r="AK20" s="348" t="str">
        <f t="shared" si="1"/>
        <v/>
      </c>
      <c r="AL20" s="349" t="str">
        <f t="shared" si="2"/>
        <v/>
      </c>
      <c r="AM20" s="349" t="str">
        <f t="shared" si="3"/>
        <v/>
      </c>
      <c r="AN20" s="349" t="str">
        <f t="shared" si="4"/>
        <v/>
      </c>
      <c r="AO20" s="349" t="str">
        <f t="shared" si="5"/>
        <v/>
      </c>
      <c r="AP20" s="332"/>
      <c r="AQ20" s="329"/>
    </row>
    <row r="21" spans="2:43">
      <c r="B21" s="329"/>
      <c r="C21" s="332"/>
      <c r="D21" s="347" t="str">
        <f>IF(ข้อมูลนร.2!D19="","",ข้อมูลนร.2!D19)</f>
        <v/>
      </c>
      <c r="E21" s="540"/>
      <c r="F21" s="342"/>
      <c r="G21" s="342"/>
      <c r="H21" s="342"/>
      <c r="I21" s="342"/>
      <c r="J21" s="342"/>
      <c r="K21" s="342"/>
      <c r="L21" s="342"/>
      <c r="M21" s="342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8" t="str">
        <f t="shared" si="1"/>
        <v/>
      </c>
      <c r="AL21" s="349" t="str">
        <f t="shared" si="2"/>
        <v/>
      </c>
      <c r="AM21" s="349" t="str">
        <f t="shared" si="3"/>
        <v/>
      </c>
      <c r="AN21" s="349" t="str">
        <f t="shared" si="4"/>
        <v/>
      </c>
      <c r="AO21" s="349" t="str">
        <f t="shared" si="5"/>
        <v/>
      </c>
      <c r="AP21" s="332"/>
      <c r="AQ21" s="329"/>
    </row>
    <row r="22" spans="2:43">
      <c r="B22" s="329"/>
      <c r="C22" s="332"/>
      <c r="D22" s="347" t="str">
        <f>IF(ข้อมูลนร.2!D20="","",ข้อมูลนร.2!D20)</f>
        <v/>
      </c>
      <c r="E22" s="540"/>
      <c r="F22" s="342"/>
      <c r="G22" s="342"/>
      <c r="H22" s="342"/>
      <c r="I22" s="342"/>
      <c r="J22" s="342"/>
      <c r="K22" s="342"/>
      <c r="L22" s="342"/>
      <c r="M22" s="342"/>
      <c r="N22" s="342"/>
      <c r="O22" s="342"/>
      <c r="P22" s="342"/>
      <c r="Q22" s="342"/>
      <c r="R22" s="342"/>
      <c r="S22" s="342"/>
      <c r="T22" s="342"/>
      <c r="U22" s="342"/>
      <c r="V22" s="342"/>
      <c r="W22" s="342"/>
      <c r="X22" s="342"/>
      <c r="Y22" s="342"/>
      <c r="Z22" s="342"/>
      <c r="AA22" s="342"/>
      <c r="AB22" s="342"/>
      <c r="AC22" s="342"/>
      <c r="AD22" s="342"/>
      <c r="AE22" s="342"/>
      <c r="AF22" s="342"/>
      <c r="AG22" s="342"/>
      <c r="AH22" s="342"/>
      <c r="AI22" s="342"/>
      <c r="AJ22" s="342"/>
      <c r="AK22" s="348" t="str">
        <f t="shared" si="1"/>
        <v/>
      </c>
      <c r="AL22" s="349" t="str">
        <f t="shared" si="2"/>
        <v/>
      </c>
      <c r="AM22" s="349" t="str">
        <f t="shared" si="3"/>
        <v/>
      </c>
      <c r="AN22" s="349" t="str">
        <f t="shared" si="4"/>
        <v/>
      </c>
      <c r="AO22" s="349" t="str">
        <f t="shared" si="5"/>
        <v/>
      </c>
      <c r="AP22" s="332"/>
      <c r="AQ22" s="329"/>
    </row>
    <row r="23" spans="2:43">
      <c r="B23" s="329"/>
      <c r="C23" s="332"/>
      <c r="D23" s="347" t="str">
        <f>IF(ข้อมูลนร.2!D21="","",ข้อมูลนร.2!D21)</f>
        <v/>
      </c>
      <c r="E23" s="540"/>
      <c r="F23" s="342"/>
      <c r="G23" s="342"/>
      <c r="H23" s="342"/>
      <c r="I23" s="342"/>
      <c r="J23" s="342"/>
      <c r="K23" s="342"/>
      <c r="L23" s="342"/>
      <c r="M23" s="342"/>
      <c r="N23" s="342"/>
      <c r="O23" s="342"/>
      <c r="P23" s="342"/>
      <c r="Q23" s="342"/>
      <c r="R23" s="342"/>
      <c r="S23" s="342"/>
      <c r="T23" s="342"/>
      <c r="U23" s="342"/>
      <c r="V23" s="342"/>
      <c r="W23" s="342"/>
      <c r="X23" s="342"/>
      <c r="Y23" s="342"/>
      <c r="Z23" s="342"/>
      <c r="AA23" s="342"/>
      <c r="AB23" s="342"/>
      <c r="AC23" s="342"/>
      <c r="AD23" s="342"/>
      <c r="AE23" s="342"/>
      <c r="AF23" s="342"/>
      <c r="AG23" s="342"/>
      <c r="AH23" s="342"/>
      <c r="AI23" s="342"/>
      <c r="AJ23" s="342"/>
      <c r="AK23" s="348" t="str">
        <f t="shared" si="1"/>
        <v/>
      </c>
      <c r="AL23" s="349" t="str">
        <f t="shared" si="2"/>
        <v/>
      </c>
      <c r="AM23" s="349" t="str">
        <f t="shared" si="3"/>
        <v/>
      </c>
      <c r="AN23" s="349" t="str">
        <f t="shared" si="4"/>
        <v/>
      </c>
      <c r="AO23" s="349" t="str">
        <f t="shared" si="5"/>
        <v/>
      </c>
      <c r="AP23" s="332"/>
      <c r="AQ23" s="329"/>
    </row>
    <row r="24" spans="2:43">
      <c r="B24" s="329"/>
      <c r="C24" s="332"/>
      <c r="D24" s="347" t="str">
        <f>IF(ข้อมูลนร.2!D22="","",ข้อมูลนร.2!D22)</f>
        <v/>
      </c>
      <c r="E24" s="540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2"/>
      <c r="V24" s="342"/>
      <c r="W24" s="342"/>
      <c r="X24" s="342"/>
      <c r="Y24" s="342"/>
      <c r="Z24" s="342"/>
      <c r="AA24" s="342"/>
      <c r="AB24" s="342"/>
      <c r="AC24" s="342"/>
      <c r="AD24" s="342"/>
      <c r="AE24" s="342"/>
      <c r="AF24" s="342"/>
      <c r="AG24" s="342"/>
      <c r="AH24" s="342"/>
      <c r="AI24" s="342"/>
      <c r="AJ24" s="342"/>
      <c r="AK24" s="348" t="str">
        <f t="shared" si="1"/>
        <v/>
      </c>
      <c r="AL24" s="349" t="str">
        <f t="shared" si="2"/>
        <v/>
      </c>
      <c r="AM24" s="349" t="str">
        <f t="shared" si="3"/>
        <v/>
      </c>
      <c r="AN24" s="349" t="str">
        <f t="shared" si="4"/>
        <v/>
      </c>
      <c r="AO24" s="349" t="str">
        <f t="shared" si="5"/>
        <v/>
      </c>
      <c r="AP24" s="332"/>
      <c r="AQ24" s="329"/>
    </row>
    <row r="25" spans="2:43">
      <c r="B25" s="329"/>
      <c r="C25" s="332"/>
      <c r="D25" s="347" t="str">
        <f>IF(ข้อมูลนร.2!D23="","",ข้อมูลนร.2!D23)</f>
        <v/>
      </c>
      <c r="E25" s="540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2"/>
      <c r="W25" s="342"/>
      <c r="X25" s="342"/>
      <c r="Y25" s="342"/>
      <c r="Z25" s="342"/>
      <c r="AA25" s="342"/>
      <c r="AB25" s="342"/>
      <c r="AC25" s="342"/>
      <c r="AD25" s="342"/>
      <c r="AE25" s="342"/>
      <c r="AF25" s="342"/>
      <c r="AG25" s="342"/>
      <c r="AH25" s="342"/>
      <c r="AI25" s="342"/>
      <c r="AJ25" s="342"/>
      <c r="AK25" s="348" t="str">
        <f t="shared" si="1"/>
        <v/>
      </c>
      <c r="AL25" s="349" t="str">
        <f t="shared" si="2"/>
        <v/>
      </c>
      <c r="AM25" s="349" t="str">
        <f t="shared" si="3"/>
        <v/>
      </c>
      <c r="AN25" s="349" t="str">
        <f t="shared" si="4"/>
        <v/>
      </c>
      <c r="AO25" s="349" t="str">
        <f t="shared" si="5"/>
        <v/>
      </c>
      <c r="AP25" s="332"/>
      <c r="AQ25" s="329"/>
    </row>
    <row r="26" spans="2:43">
      <c r="B26" s="329"/>
      <c r="C26" s="332"/>
      <c r="D26" s="347" t="str">
        <f>IF(ข้อมูลนร.2!D24="","",ข้อมูลนร.2!D24)</f>
        <v/>
      </c>
      <c r="E26" s="540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2"/>
      <c r="W26" s="342"/>
      <c r="X26" s="342"/>
      <c r="Y26" s="342"/>
      <c r="Z26" s="342"/>
      <c r="AA26" s="342"/>
      <c r="AB26" s="342"/>
      <c r="AC26" s="342"/>
      <c r="AD26" s="342"/>
      <c r="AE26" s="342"/>
      <c r="AF26" s="342"/>
      <c r="AG26" s="342"/>
      <c r="AH26" s="342"/>
      <c r="AI26" s="342"/>
      <c r="AJ26" s="342"/>
      <c r="AK26" s="348" t="str">
        <f t="shared" si="1"/>
        <v/>
      </c>
      <c r="AL26" s="349" t="str">
        <f t="shared" si="2"/>
        <v/>
      </c>
      <c r="AM26" s="349" t="str">
        <f t="shared" si="3"/>
        <v/>
      </c>
      <c r="AN26" s="349" t="str">
        <f t="shared" si="4"/>
        <v/>
      </c>
      <c r="AO26" s="349" t="str">
        <f t="shared" si="5"/>
        <v/>
      </c>
      <c r="AP26" s="332"/>
      <c r="AQ26" s="329"/>
    </row>
    <row r="27" spans="2:43">
      <c r="B27" s="329"/>
      <c r="C27" s="332"/>
      <c r="D27" s="347" t="str">
        <f>IF(ข้อมูลนร.2!D25="","",ข้อมูลนร.2!D25)</f>
        <v/>
      </c>
      <c r="E27" s="540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2"/>
      <c r="W27" s="342"/>
      <c r="X27" s="342"/>
      <c r="Y27" s="342"/>
      <c r="Z27" s="342"/>
      <c r="AA27" s="342"/>
      <c r="AB27" s="342"/>
      <c r="AC27" s="342"/>
      <c r="AD27" s="342"/>
      <c r="AE27" s="342"/>
      <c r="AF27" s="342"/>
      <c r="AG27" s="342"/>
      <c r="AH27" s="342"/>
      <c r="AI27" s="342"/>
      <c r="AJ27" s="342"/>
      <c r="AK27" s="348" t="str">
        <f t="shared" si="1"/>
        <v/>
      </c>
      <c r="AL27" s="349" t="str">
        <f t="shared" si="2"/>
        <v/>
      </c>
      <c r="AM27" s="349" t="str">
        <f t="shared" si="3"/>
        <v/>
      </c>
      <c r="AN27" s="349" t="str">
        <f t="shared" si="4"/>
        <v/>
      </c>
      <c r="AO27" s="349" t="str">
        <f t="shared" si="5"/>
        <v/>
      </c>
      <c r="AP27" s="332"/>
      <c r="AQ27" s="329"/>
    </row>
    <row r="28" spans="2:43">
      <c r="B28" s="329"/>
      <c r="C28" s="332"/>
      <c r="D28" s="347" t="str">
        <f>IF(ข้อมูลนร.2!D26="","",ข้อมูลนร.2!D26)</f>
        <v/>
      </c>
      <c r="E28" s="540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2"/>
      <c r="W28" s="342"/>
      <c r="X28" s="342"/>
      <c r="Y28" s="342"/>
      <c r="Z28" s="342"/>
      <c r="AA28" s="342"/>
      <c r="AB28" s="342"/>
      <c r="AC28" s="342"/>
      <c r="AD28" s="342"/>
      <c r="AE28" s="342"/>
      <c r="AF28" s="342"/>
      <c r="AG28" s="342"/>
      <c r="AH28" s="342"/>
      <c r="AI28" s="342"/>
      <c r="AJ28" s="342"/>
      <c r="AK28" s="348" t="str">
        <f t="shared" si="1"/>
        <v/>
      </c>
      <c r="AL28" s="349" t="str">
        <f t="shared" si="2"/>
        <v/>
      </c>
      <c r="AM28" s="349" t="str">
        <f t="shared" si="3"/>
        <v/>
      </c>
      <c r="AN28" s="349" t="str">
        <f t="shared" si="4"/>
        <v/>
      </c>
      <c r="AO28" s="349" t="str">
        <f t="shared" si="5"/>
        <v/>
      </c>
      <c r="AP28" s="332"/>
      <c r="AQ28" s="329"/>
    </row>
    <row r="29" spans="2:43">
      <c r="B29" s="329"/>
      <c r="C29" s="332"/>
      <c r="D29" s="347" t="str">
        <f>IF(ข้อมูลนร.2!D27="","",ข้อมูลนร.2!D27)</f>
        <v/>
      </c>
      <c r="E29" s="540"/>
      <c r="F29" s="342"/>
      <c r="G29" s="342"/>
      <c r="H29" s="342"/>
      <c r="I29" s="342"/>
      <c r="J29" s="342"/>
      <c r="K29" s="342"/>
      <c r="L29" s="342"/>
      <c r="M29" s="342"/>
      <c r="N29" s="342"/>
      <c r="O29" s="342"/>
      <c r="P29" s="342"/>
      <c r="Q29" s="342"/>
      <c r="R29" s="342"/>
      <c r="S29" s="342"/>
      <c r="T29" s="342"/>
      <c r="U29" s="342"/>
      <c r="V29" s="342"/>
      <c r="W29" s="342"/>
      <c r="X29" s="342"/>
      <c r="Y29" s="342"/>
      <c r="Z29" s="342"/>
      <c r="AA29" s="342"/>
      <c r="AB29" s="342"/>
      <c r="AC29" s="342"/>
      <c r="AD29" s="342"/>
      <c r="AE29" s="342"/>
      <c r="AF29" s="342"/>
      <c r="AG29" s="342"/>
      <c r="AH29" s="342"/>
      <c r="AI29" s="342"/>
      <c r="AJ29" s="342"/>
      <c r="AK29" s="348" t="str">
        <f t="shared" si="1"/>
        <v/>
      </c>
      <c r="AL29" s="349" t="str">
        <f t="shared" si="2"/>
        <v/>
      </c>
      <c r="AM29" s="349" t="str">
        <f t="shared" si="3"/>
        <v/>
      </c>
      <c r="AN29" s="349" t="str">
        <f t="shared" si="4"/>
        <v/>
      </c>
      <c r="AO29" s="349" t="str">
        <f t="shared" si="5"/>
        <v/>
      </c>
      <c r="AP29" s="332"/>
      <c r="AQ29" s="329"/>
    </row>
    <row r="30" spans="2:43">
      <c r="B30" s="329"/>
      <c r="C30" s="332"/>
      <c r="D30" s="347" t="str">
        <f>IF(ข้อมูลนร.2!D28="","",ข้อมูลนร.2!D28)</f>
        <v/>
      </c>
      <c r="E30" s="540"/>
      <c r="F30" s="342"/>
      <c r="G30" s="342"/>
      <c r="H30" s="342"/>
      <c r="I30" s="342"/>
      <c r="J30" s="342"/>
      <c r="K30" s="342"/>
      <c r="L30" s="342"/>
      <c r="M30" s="342"/>
      <c r="N30" s="342"/>
      <c r="O30" s="342"/>
      <c r="P30" s="342"/>
      <c r="Q30" s="342"/>
      <c r="R30" s="342"/>
      <c r="S30" s="342"/>
      <c r="T30" s="342"/>
      <c r="U30" s="342"/>
      <c r="V30" s="342"/>
      <c r="W30" s="342"/>
      <c r="X30" s="342"/>
      <c r="Y30" s="342"/>
      <c r="Z30" s="342"/>
      <c r="AA30" s="342"/>
      <c r="AB30" s="342"/>
      <c r="AC30" s="342"/>
      <c r="AD30" s="342"/>
      <c r="AE30" s="342"/>
      <c r="AF30" s="342"/>
      <c r="AG30" s="342"/>
      <c r="AH30" s="342"/>
      <c r="AI30" s="342"/>
      <c r="AJ30" s="342"/>
      <c r="AK30" s="348" t="str">
        <f t="shared" si="1"/>
        <v/>
      </c>
      <c r="AL30" s="349" t="str">
        <f t="shared" si="2"/>
        <v/>
      </c>
      <c r="AM30" s="349" t="str">
        <f t="shared" si="3"/>
        <v/>
      </c>
      <c r="AN30" s="349" t="str">
        <f t="shared" si="4"/>
        <v/>
      </c>
      <c r="AO30" s="349" t="str">
        <f t="shared" si="5"/>
        <v/>
      </c>
      <c r="AP30" s="332"/>
      <c r="AQ30" s="329"/>
    </row>
    <row r="31" spans="2:43">
      <c r="B31" s="329"/>
      <c r="C31" s="332"/>
      <c r="D31" s="347" t="str">
        <f>IF(ข้อมูลนร.2!D29="","",ข้อมูลนร.2!D29)</f>
        <v/>
      </c>
      <c r="E31" s="540"/>
      <c r="F31" s="342"/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342"/>
      <c r="S31" s="342"/>
      <c r="T31" s="342"/>
      <c r="U31" s="342"/>
      <c r="V31" s="342"/>
      <c r="W31" s="342"/>
      <c r="X31" s="342"/>
      <c r="Y31" s="342"/>
      <c r="Z31" s="342"/>
      <c r="AA31" s="342"/>
      <c r="AB31" s="342"/>
      <c r="AC31" s="342"/>
      <c r="AD31" s="342"/>
      <c r="AE31" s="342"/>
      <c r="AF31" s="342"/>
      <c r="AG31" s="342"/>
      <c r="AH31" s="342"/>
      <c r="AI31" s="342"/>
      <c r="AJ31" s="342"/>
      <c r="AK31" s="348" t="str">
        <f t="shared" si="1"/>
        <v/>
      </c>
      <c r="AL31" s="349" t="str">
        <f t="shared" si="2"/>
        <v/>
      </c>
      <c r="AM31" s="349" t="str">
        <f t="shared" si="3"/>
        <v/>
      </c>
      <c r="AN31" s="349" t="str">
        <f t="shared" si="4"/>
        <v/>
      </c>
      <c r="AO31" s="349" t="str">
        <f t="shared" si="5"/>
        <v/>
      </c>
      <c r="AP31" s="332"/>
      <c r="AQ31" s="329"/>
    </row>
    <row r="32" spans="2:43">
      <c r="B32" s="329"/>
      <c r="C32" s="332"/>
      <c r="D32" s="347" t="str">
        <f>IF(ข้อมูลนร.2!D30="","",ข้อมูลนร.2!D30)</f>
        <v/>
      </c>
      <c r="E32" s="540"/>
      <c r="F32" s="342"/>
      <c r="G32" s="342"/>
      <c r="H32" s="342"/>
      <c r="I32" s="342"/>
      <c r="J32" s="342"/>
      <c r="K32" s="342"/>
      <c r="L32" s="342"/>
      <c r="M32" s="342"/>
      <c r="N32" s="342"/>
      <c r="O32" s="342"/>
      <c r="P32" s="342"/>
      <c r="Q32" s="342"/>
      <c r="R32" s="342"/>
      <c r="S32" s="342"/>
      <c r="T32" s="342"/>
      <c r="U32" s="342"/>
      <c r="V32" s="342"/>
      <c r="W32" s="342"/>
      <c r="X32" s="342"/>
      <c r="Y32" s="342"/>
      <c r="Z32" s="342"/>
      <c r="AA32" s="342"/>
      <c r="AB32" s="342"/>
      <c r="AC32" s="342"/>
      <c r="AD32" s="342"/>
      <c r="AE32" s="342"/>
      <c r="AF32" s="342"/>
      <c r="AG32" s="342"/>
      <c r="AH32" s="342"/>
      <c r="AI32" s="342"/>
      <c r="AJ32" s="342"/>
      <c r="AK32" s="348" t="str">
        <f t="shared" si="1"/>
        <v/>
      </c>
      <c r="AL32" s="349" t="str">
        <f t="shared" si="2"/>
        <v/>
      </c>
      <c r="AM32" s="349" t="str">
        <f t="shared" si="3"/>
        <v/>
      </c>
      <c r="AN32" s="349" t="str">
        <f t="shared" si="4"/>
        <v/>
      </c>
      <c r="AO32" s="349" t="str">
        <f t="shared" si="5"/>
        <v/>
      </c>
      <c r="AP32" s="332"/>
      <c r="AQ32" s="329"/>
    </row>
    <row r="33" spans="2:43">
      <c r="B33" s="329"/>
      <c r="C33" s="332"/>
      <c r="D33" s="347" t="str">
        <f>IF(ข้อมูลนร.2!D31="","",ข้อมูลนร.2!D31)</f>
        <v/>
      </c>
      <c r="E33" s="540"/>
      <c r="F33" s="342"/>
      <c r="G33" s="342"/>
      <c r="H33" s="342"/>
      <c r="I33" s="342"/>
      <c r="J33" s="342"/>
      <c r="K33" s="342"/>
      <c r="L33" s="342"/>
      <c r="M33" s="342"/>
      <c r="N33" s="342"/>
      <c r="O33" s="342"/>
      <c r="P33" s="342"/>
      <c r="Q33" s="342"/>
      <c r="R33" s="342"/>
      <c r="S33" s="342"/>
      <c r="T33" s="342"/>
      <c r="U33" s="342"/>
      <c r="V33" s="342"/>
      <c r="W33" s="342"/>
      <c r="X33" s="342"/>
      <c r="Y33" s="342"/>
      <c r="Z33" s="342"/>
      <c r="AA33" s="342"/>
      <c r="AB33" s="342"/>
      <c r="AC33" s="342"/>
      <c r="AD33" s="342"/>
      <c r="AE33" s="342"/>
      <c r="AF33" s="342"/>
      <c r="AG33" s="342"/>
      <c r="AH33" s="342"/>
      <c r="AI33" s="342"/>
      <c r="AJ33" s="342"/>
      <c r="AK33" s="348" t="str">
        <f t="shared" si="1"/>
        <v/>
      </c>
      <c r="AL33" s="349" t="str">
        <f t="shared" si="2"/>
        <v/>
      </c>
      <c r="AM33" s="349" t="str">
        <f t="shared" si="3"/>
        <v/>
      </c>
      <c r="AN33" s="349" t="str">
        <f t="shared" si="4"/>
        <v/>
      </c>
      <c r="AO33" s="349" t="str">
        <f t="shared" si="5"/>
        <v/>
      </c>
      <c r="AP33" s="332"/>
      <c r="AQ33" s="329"/>
    </row>
    <row r="34" spans="2:43">
      <c r="B34" s="329"/>
      <c r="C34" s="332"/>
      <c r="D34" s="347" t="str">
        <f>IF(ข้อมูลนร.2!D32="","",ข้อมูลนร.2!D32)</f>
        <v/>
      </c>
      <c r="E34" s="540"/>
      <c r="F34" s="342"/>
      <c r="G34" s="342"/>
      <c r="H34" s="342"/>
      <c r="I34" s="342"/>
      <c r="J34" s="342"/>
      <c r="K34" s="342"/>
      <c r="L34" s="342"/>
      <c r="M34" s="342"/>
      <c r="N34" s="342"/>
      <c r="O34" s="342"/>
      <c r="P34" s="342"/>
      <c r="Q34" s="342"/>
      <c r="R34" s="342"/>
      <c r="S34" s="342"/>
      <c r="T34" s="342"/>
      <c r="U34" s="342"/>
      <c r="V34" s="342"/>
      <c r="W34" s="342"/>
      <c r="X34" s="342"/>
      <c r="Y34" s="342"/>
      <c r="Z34" s="342"/>
      <c r="AA34" s="342"/>
      <c r="AB34" s="342"/>
      <c r="AC34" s="342"/>
      <c r="AD34" s="342"/>
      <c r="AE34" s="342"/>
      <c r="AF34" s="342"/>
      <c r="AG34" s="342"/>
      <c r="AH34" s="342"/>
      <c r="AI34" s="342"/>
      <c r="AJ34" s="342"/>
      <c r="AK34" s="348" t="str">
        <f t="shared" si="1"/>
        <v/>
      </c>
      <c r="AL34" s="349" t="str">
        <f t="shared" si="2"/>
        <v/>
      </c>
      <c r="AM34" s="349" t="str">
        <f t="shared" si="3"/>
        <v/>
      </c>
      <c r="AN34" s="349" t="str">
        <f t="shared" si="4"/>
        <v/>
      </c>
      <c r="AO34" s="349" t="str">
        <f t="shared" si="5"/>
        <v/>
      </c>
      <c r="AP34" s="332"/>
      <c r="AQ34" s="329"/>
    </row>
    <row r="35" spans="2:43">
      <c r="B35" s="329"/>
      <c r="C35" s="332"/>
      <c r="D35" s="347" t="str">
        <f>IF(ข้อมูลนร.2!D33="","",ข้อมูลนร.2!D33)</f>
        <v/>
      </c>
      <c r="E35" s="540"/>
      <c r="F35" s="342"/>
      <c r="G35" s="342"/>
      <c r="H35" s="342"/>
      <c r="I35" s="342"/>
      <c r="J35" s="342"/>
      <c r="K35" s="342"/>
      <c r="L35" s="342"/>
      <c r="M35" s="342"/>
      <c r="N35" s="342"/>
      <c r="O35" s="342"/>
      <c r="P35" s="342"/>
      <c r="Q35" s="342"/>
      <c r="R35" s="342"/>
      <c r="S35" s="342"/>
      <c r="T35" s="342"/>
      <c r="U35" s="342"/>
      <c r="V35" s="342"/>
      <c r="W35" s="342"/>
      <c r="X35" s="342"/>
      <c r="Y35" s="342"/>
      <c r="Z35" s="342"/>
      <c r="AA35" s="342"/>
      <c r="AB35" s="342"/>
      <c r="AC35" s="342"/>
      <c r="AD35" s="342"/>
      <c r="AE35" s="342"/>
      <c r="AF35" s="342"/>
      <c r="AG35" s="342"/>
      <c r="AH35" s="342"/>
      <c r="AI35" s="342"/>
      <c r="AJ35" s="342"/>
      <c r="AK35" s="348" t="str">
        <f t="shared" si="1"/>
        <v/>
      </c>
      <c r="AL35" s="349" t="str">
        <f t="shared" si="2"/>
        <v/>
      </c>
      <c r="AM35" s="349" t="str">
        <f t="shared" si="3"/>
        <v/>
      </c>
      <c r="AN35" s="349" t="str">
        <f t="shared" si="4"/>
        <v/>
      </c>
      <c r="AO35" s="349" t="str">
        <f t="shared" si="5"/>
        <v/>
      </c>
      <c r="AP35" s="332"/>
      <c r="AQ35" s="329"/>
    </row>
    <row r="36" spans="2:43">
      <c r="B36" s="329"/>
      <c r="C36" s="332"/>
      <c r="D36" s="347" t="str">
        <f>IF(ข้อมูลนร.2!D34="","",ข้อมูลนร.2!D34)</f>
        <v/>
      </c>
      <c r="E36" s="540"/>
      <c r="F36" s="342"/>
      <c r="G36" s="342"/>
      <c r="H36" s="342"/>
      <c r="I36" s="342"/>
      <c r="J36" s="342"/>
      <c r="K36" s="342"/>
      <c r="L36" s="342"/>
      <c r="M36" s="342"/>
      <c r="N36" s="342"/>
      <c r="O36" s="342"/>
      <c r="P36" s="342"/>
      <c r="Q36" s="342"/>
      <c r="R36" s="342"/>
      <c r="S36" s="342"/>
      <c r="T36" s="342"/>
      <c r="U36" s="342"/>
      <c r="V36" s="342"/>
      <c r="W36" s="342"/>
      <c r="X36" s="342"/>
      <c r="Y36" s="342"/>
      <c r="Z36" s="342"/>
      <c r="AA36" s="342"/>
      <c r="AB36" s="342"/>
      <c r="AC36" s="342"/>
      <c r="AD36" s="342"/>
      <c r="AE36" s="342"/>
      <c r="AF36" s="342"/>
      <c r="AG36" s="342"/>
      <c r="AH36" s="342"/>
      <c r="AI36" s="342"/>
      <c r="AJ36" s="342"/>
      <c r="AK36" s="348" t="str">
        <f t="shared" si="1"/>
        <v/>
      </c>
      <c r="AL36" s="349" t="str">
        <f t="shared" si="2"/>
        <v/>
      </c>
      <c r="AM36" s="349" t="str">
        <f t="shared" si="3"/>
        <v/>
      </c>
      <c r="AN36" s="349" t="str">
        <f t="shared" si="4"/>
        <v/>
      </c>
      <c r="AO36" s="349" t="str">
        <f t="shared" si="5"/>
        <v/>
      </c>
      <c r="AP36" s="332"/>
      <c r="AQ36" s="329"/>
    </row>
    <row r="37" spans="2:43">
      <c r="B37" s="329"/>
      <c r="C37" s="332"/>
      <c r="D37" s="347" t="str">
        <f>IF(ข้อมูลนร.2!D35="","",ข้อมูลนร.2!D35)</f>
        <v/>
      </c>
      <c r="E37" s="540"/>
      <c r="F37" s="342"/>
      <c r="G37" s="342"/>
      <c r="H37" s="342"/>
      <c r="I37" s="342"/>
      <c r="J37" s="342"/>
      <c r="K37" s="342"/>
      <c r="L37" s="342"/>
      <c r="M37" s="342"/>
      <c r="N37" s="342"/>
      <c r="O37" s="342"/>
      <c r="P37" s="342"/>
      <c r="Q37" s="342"/>
      <c r="R37" s="342"/>
      <c r="S37" s="342"/>
      <c r="T37" s="342"/>
      <c r="U37" s="342"/>
      <c r="V37" s="342"/>
      <c r="W37" s="342"/>
      <c r="X37" s="342"/>
      <c r="Y37" s="342"/>
      <c r="Z37" s="342"/>
      <c r="AA37" s="342"/>
      <c r="AB37" s="342"/>
      <c r="AC37" s="342"/>
      <c r="AD37" s="342"/>
      <c r="AE37" s="342"/>
      <c r="AF37" s="342"/>
      <c r="AG37" s="342"/>
      <c r="AH37" s="342"/>
      <c r="AI37" s="342"/>
      <c r="AJ37" s="342"/>
      <c r="AK37" s="348" t="str">
        <f t="shared" si="1"/>
        <v/>
      </c>
      <c r="AL37" s="349" t="str">
        <f t="shared" si="2"/>
        <v/>
      </c>
      <c r="AM37" s="349" t="str">
        <f t="shared" si="3"/>
        <v/>
      </c>
      <c r="AN37" s="349" t="str">
        <f t="shared" si="4"/>
        <v/>
      </c>
      <c r="AO37" s="349" t="str">
        <f t="shared" si="5"/>
        <v/>
      </c>
      <c r="AP37" s="332"/>
      <c r="AQ37" s="329"/>
    </row>
    <row r="38" spans="2:43">
      <c r="B38" s="329"/>
      <c r="C38" s="332"/>
      <c r="D38" s="347" t="str">
        <f>IF(ข้อมูลนร.2!D36="","",ข้อมูลนร.2!D36)</f>
        <v/>
      </c>
      <c r="E38" s="540"/>
      <c r="F38" s="342"/>
      <c r="G38" s="342"/>
      <c r="H38" s="342"/>
      <c r="I38" s="342"/>
      <c r="J38" s="342"/>
      <c r="K38" s="342"/>
      <c r="L38" s="342"/>
      <c r="M38" s="342"/>
      <c r="N38" s="342"/>
      <c r="O38" s="342"/>
      <c r="P38" s="342"/>
      <c r="Q38" s="342"/>
      <c r="R38" s="342"/>
      <c r="S38" s="342"/>
      <c r="T38" s="342"/>
      <c r="U38" s="342"/>
      <c r="V38" s="342"/>
      <c r="W38" s="342"/>
      <c r="X38" s="342"/>
      <c r="Y38" s="342"/>
      <c r="Z38" s="342"/>
      <c r="AA38" s="342"/>
      <c r="AB38" s="342"/>
      <c r="AC38" s="342"/>
      <c r="AD38" s="342"/>
      <c r="AE38" s="342"/>
      <c r="AF38" s="342"/>
      <c r="AG38" s="342"/>
      <c r="AH38" s="342"/>
      <c r="AI38" s="342"/>
      <c r="AJ38" s="342"/>
      <c r="AK38" s="348" t="str">
        <f t="shared" si="1"/>
        <v/>
      </c>
      <c r="AL38" s="349" t="str">
        <f t="shared" si="2"/>
        <v/>
      </c>
      <c r="AM38" s="349" t="str">
        <f t="shared" si="3"/>
        <v/>
      </c>
      <c r="AN38" s="349" t="str">
        <f t="shared" si="4"/>
        <v/>
      </c>
      <c r="AO38" s="349" t="str">
        <f t="shared" si="5"/>
        <v/>
      </c>
      <c r="AP38" s="332"/>
      <c r="AQ38" s="329"/>
    </row>
    <row r="39" spans="2:43">
      <c r="B39" s="329"/>
      <c r="C39" s="332"/>
      <c r="D39" s="347" t="str">
        <f>IF(ข้อมูลนร.2!D37="","",ข้อมูลนร.2!D37)</f>
        <v/>
      </c>
      <c r="E39" s="540"/>
      <c r="F39" s="342"/>
      <c r="G39" s="342"/>
      <c r="H39" s="342"/>
      <c r="I39" s="342"/>
      <c r="J39" s="342"/>
      <c r="K39" s="342"/>
      <c r="L39" s="342"/>
      <c r="M39" s="342"/>
      <c r="N39" s="342"/>
      <c r="O39" s="342"/>
      <c r="P39" s="342"/>
      <c r="Q39" s="342"/>
      <c r="R39" s="342"/>
      <c r="S39" s="342"/>
      <c r="T39" s="342"/>
      <c r="U39" s="342"/>
      <c r="V39" s="342"/>
      <c r="W39" s="342"/>
      <c r="X39" s="342"/>
      <c r="Y39" s="342"/>
      <c r="Z39" s="342"/>
      <c r="AA39" s="342"/>
      <c r="AB39" s="342"/>
      <c r="AC39" s="342"/>
      <c r="AD39" s="342"/>
      <c r="AE39" s="342"/>
      <c r="AF39" s="342"/>
      <c r="AG39" s="342"/>
      <c r="AH39" s="342"/>
      <c r="AI39" s="342"/>
      <c r="AJ39" s="342"/>
      <c r="AK39" s="348" t="str">
        <f t="shared" si="1"/>
        <v/>
      </c>
      <c r="AL39" s="349" t="str">
        <f t="shared" si="2"/>
        <v/>
      </c>
      <c r="AM39" s="349" t="str">
        <f t="shared" si="3"/>
        <v/>
      </c>
      <c r="AN39" s="349" t="str">
        <f t="shared" si="4"/>
        <v/>
      </c>
      <c r="AO39" s="349" t="str">
        <f t="shared" si="5"/>
        <v/>
      </c>
      <c r="AP39" s="332"/>
      <c r="AQ39" s="329"/>
    </row>
    <row r="40" spans="2:43">
      <c r="B40" s="329"/>
      <c r="C40" s="332"/>
      <c r="D40" s="347" t="str">
        <f>IF(ข้อมูลนร.2!D38="","",ข้อมูลนร.2!D38)</f>
        <v/>
      </c>
      <c r="E40" s="540"/>
      <c r="F40" s="342"/>
      <c r="G40" s="342"/>
      <c r="H40" s="342"/>
      <c r="I40" s="342"/>
      <c r="J40" s="342"/>
      <c r="K40" s="342"/>
      <c r="L40" s="342"/>
      <c r="M40" s="342"/>
      <c r="N40" s="342"/>
      <c r="O40" s="342"/>
      <c r="P40" s="342"/>
      <c r="Q40" s="342"/>
      <c r="R40" s="342"/>
      <c r="S40" s="342"/>
      <c r="T40" s="342"/>
      <c r="U40" s="342"/>
      <c r="V40" s="342"/>
      <c r="W40" s="342"/>
      <c r="X40" s="342"/>
      <c r="Y40" s="342"/>
      <c r="Z40" s="342"/>
      <c r="AA40" s="342"/>
      <c r="AB40" s="342"/>
      <c r="AC40" s="342"/>
      <c r="AD40" s="342"/>
      <c r="AE40" s="342"/>
      <c r="AF40" s="342"/>
      <c r="AG40" s="342"/>
      <c r="AH40" s="342"/>
      <c r="AI40" s="342"/>
      <c r="AJ40" s="342"/>
      <c r="AK40" s="348" t="str">
        <f t="shared" si="1"/>
        <v/>
      </c>
      <c r="AL40" s="349" t="str">
        <f t="shared" si="2"/>
        <v/>
      </c>
      <c r="AM40" s="349" t="str">
        <f t="shared" si="3"/>
        <v/>
      </c>
      <c r="AN40" s="349" t="str">
        <f t="shared" si="4"/>
        <v/>
      </c>
      <c r="AO40" s="349" t="str">
        <f t="shared" si="5"/>
        <v/>
      </c>
      <c r="AP40" s="332"/>
      <c r="AQ40" s="329"/>
    </row>
    <row r="41" spans="2:43">
      <c r="B41" s="329"/>
      <c r="C41" s="332"/>
      <c r="D41" s="347" t="str">
        <f>IF(ข้อมูลนร.2!D39="","",ข้อมูลนร.2!D39)</f>
        <v/>
      </c>
      <c r="E41" s="540"/>
      <c r="F41" s="342"/>
      <c r="G41" s="342"/>
      <c r="H41" s="342"/>
      <c r="I41" s="342"/>
      <c r="J41" s="342"/>
      <c r="K41" s="342"/>
      <c r="L41" s="342"/>
      <c r="M41" s="342"/>
      <c r="N41" s="342"/>
      <c r="O41" s="342"/>
      <c r="P41" s="342"/>
      <c r="Q41" s="342"/>
      <c r="R41" s="342"/>
      <c r="S41" s="342"/>
      <c r="T41" s="342"/>
      <c r="U41" s="342"/>
      <c r="V41" s="342"/>
      <c r="W41" s="342"/>
      <c r="X41" s="342"/>
      <c r="Y41" s="342"/>
      <c r="Z41" s="342"/>
      <c r="AA41" s="342"/>
      <c r="AB41" s="342"/>
      <c r="AC41" s="342"/>
      <c r="AD41" s="342"/>
      <c r="AE41" s="342"/>
      <c r="AF41" s="342"/>
      <c r="AG41" s="342"/>
      <c r="AH41" s="342"/>
      <c r="AI41" s="342"/>
      <c r="AJ41" s="342"/>
      <c r="AK41" s="348" t="str">
        <f t="shared" si="1"/>
        <v/>
      </c>
      <c r="AL41" s="349" t="str">
        <f t="shared" si="2"/>
        <v/>
      </c>
      <c r="AM41" s="349" t="str">
        <f t="shared" si="3"/>
        <v/>
      </c>
      <c r="AN41" s="349" t="str">
        <f t="shared" si="4"/>
        <v/>
      </c>
      <c r="AO41" s="349" t="str">
        <f t="shared" si="5"/>
        <v/>
      </c>
      <c r="AP41" s="332"/>
      <c r="AQ41" s="329"/>
    </row>
    <row r="42" spans="2:43">
      <c r="B42" s="329"/>
      <c r="C42" s="332"/>
      <c r="D42" s="347" t="str">
        <f>IF(ข้อมูลนร.2!D40="","",ข้อมูลนร.2!D40)</f>
        <v/>
      </c>
      <c r="E42" s="540"/>
      <c r="F42" s="342"/>
      <c r="G42" s="342"/>
      <c r="H42" s="342"/>
      <c r="I42" s="342"/>
      <c r="J42" s="342"/>
      <c r="K42" s="342"/>
      <c r="L42" s="342"/>
      <c r="M42" s="342"/>
      <c r="N42" s="342"/>
      <c r="O42" s="342"/>
      <c r="P42" s="342"/>
      <c r="Q42" s="342"/>
      <c r="R42" s="342"/>
      <c r="S42" s="342"/>
      <c r="T42" s="342"/>
      <c r="U42" s="342"/>
      <c r="V42" s="342"/>
      <c r="W42" s="342"/>
      <c r="X42" s="342"/>
      <c r="Y42" s="342"/>
      <c r="Z42" s="342"/>
      <c r="AA42" s="342"/>
      <c r="AB42" s="342"/>
      <c r="AC42" s="342"/>
      <c r="AD42" s="342"/>
      <c r="AE42" s="342"/>
      <c r="AF42" s="342"/>
      <c r="AG42" s="342"/>
      <c r="AH42" s="342"/>
      <c r="AI42" s="342"/>
      <c r="AJ42" s="342"/>
      <c r="AK42" s="348" t="str">
        <f t="shared" si="1"/>
        <v/>
      </c>
      <c r="AL42" s="349" t="str">
        <f t="shared" si="2"/>
        <v/>
      </c>
      <c r="AM42" s="349" t="str">
        <f t="shared" si="3"/>
        <v/>
      </c>
      <c r="AN42" s="349" t="str">
        <f t="shared" si="4"/>
        <v/>
      </c>
      <c r="AO42" s="349" t="str">
        <f t="shared" si="5"/>
        <v/>
      </c>
      <c r="AP42" s="332"/>
      <c r="AQ42" s="329"/>
    </row>
    <row r="43" spans="2:43">
      <c r="B43" s="329"/>
      <c r="C43" s="332"/>
      <c r="D43" s="347" t="str">
        <f>IF(ข้อมูลนร.2!D41="","",ข้อมูลนร.2!D41)</f>
        <v/>
      </c>
      <c r="E43" s="540"/>
      <c r="F43" s="342"/>
      <c r="G43" s="342"/>
      <c r="H43" s="342"/>
      <c r="I43" s="342"/>
      <c r="J43" s="342"/>
      <c r="K43" s="342"/>
      <c r="L43" s="342"/>
      <c r="M43" s="342"/>
      <c r="N43" s="342"/>
      <c r="O43" s="342"/>
      <c r="P43" s="342"/>
      <c r="Q43" s="342"/>
      <c r="R43" s="342"/>
      <c r="S43" s="342"/>
      <c r="T43" s="342"/>
      <c r="U43" s="342"/>
      <c r="V43" s="342"/>
      <c r="W43" s="342"/>
      <c r="X43" s="342"/>
      <c r="Y43" s="342"/>
      <c r="Z43" s="342"/>
      <c r="AA43" s="342"/>
      <c r="AB43" s="342"/>
      <c r="AC43" s="342"/>
      <c r="AD43" s="342"/>
      <c r="AE43" s="342"/>
      <c r="AF43" s="342"/>
      <c r="AG43" s="342"/>
      <c r="AH43" s="342"/>
      <c r="AI43" s="342"/>
      <c r="AJ43" s="342"/>
      <c r="AK43" s="348" t="str">
        <f t="shared" si="1"/>
        <v/>
      </c>
      <c r="AL43" s="349" t="str">
        <f t="shared" si="2"/>
        <v/>
      </c>
      <c r="AM43" s="349" t="str">
        <f t="shared" si="3"/>
        <v/>
      </c>
      <c r="AN43" s="349" t="str">
        <f t="shared" si="4"/>
        <v/>
      </c>
      <c r="AO43" s="349" t="str">
        <f t="shared" si="5"/>
        <v/>
      </c>
      <c r="AP43" s="332"/>
      <c r="AQ43" s="329"/>
    </row>
    <row r="44" spans="2:43">
      <c r="B44" s="329"/>
      <c r="C44" s="332"/>
      <c r="D44" s="541" t="s">
        <v>65</v>
      </c>
      <c r="E44" s="542"/>
      <c r="F44" s="543"/>
      <c r="G44" s="544"/>
      <c r="H44" s="544"/>
      <c r="I44" s="544"/>
      <c r="J44" s="544"/>
      <c r="K44" s="544"/>
      <c r="L44" s="544"/>
      <c r="M44" s="544"/>
      <c r="N44" s="544"/>
      <c r="O44" s="544"/>
      <c r="P44" s="544"/>
      <c r="Q44" s="544"/>
      <c r="R44" s="544"/>
      <c r="S44" s="544"/>
      <c r="T44" s="544"/>
      <c r="U44" s="544"/>
      <c r="V44" s="544"/>
      <c r="W44" s="544"/>
      <c r="X44" s="544"/>
      <c r="Y44" s="544"/>
      <c r="Z44" s="544"/>
      <c r="AA44" s="544"/>
      <c r="AB44" s="544"/>
      <c r="AC44" s="544"/>
      <c r="AD44" s="544"/>
      <c r="AE44" s="544"/>
      <c r="AF44" s="544"/>
      <c r="AG44" s="544"/>
      <c r="AH44" s="544"/>
      <c r="AI44" s="544"/>
      <c r="AJ44" s="544"/>
      <c r="AK44" s="545"/>
      <c r="AL44" s="546"/>
      <c r="AM44" s="547"/>
      <c r="AN44" s="547"/>
      <c r="AO44" s="548"/>
      <c r="AP44" s="332"/>
      <c r="AQ44" s="329"/>
    </row>
    <row r="45" spans="2:43">
      <c r="B45" s="329"/>
      <c r="C45" s="332"/>
      <c r="D45" s="333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  <c r="AJ45" s="332"/>
      <c r="AK45" s="332"/>
      <c r="AL45" s="332"/>
      <c r="AM45" s="332"/>
      <c r="AN45" s="332"/>
      <c r="AO45" s="332"/>
      <c r="AP45" s="332"/>
      <c r="AQ45" s="329"/>
    </row>
    <row r="46" spans="2:43">
      <c r="B46" s="329"/>
      <c r="C46" s="329"/>
      <c r="D46" s="330"/>
      <c r="E46" s="329"/>
      <c r="F46" s="329"/>
      <c r="G46" s="329"/>
      <c r="H46" s="329"/>
      <c r="I46" s="329"/>
      <c r="J46" s="329"/>
      <c r="K46" s="329"/>
      <c r="L46" s="329"/>
      <c r="M46" s="329"/>
      <c r="N46" s="329"/>
      <c r="O46" s="329"/>
      <c r="P46" s="329"/>
      <c r="Q46" s="329"/>
      <c r="R46" s="329"/>
      <c r="S46" s="329"/>
      <c r="T46" s="329"/>
      <c r="U46" s="329"/>
      <c r="V46" s="329"/>
      <c r="W46" s="329"/>
      <c r="X46" s="329"/>
      <c r="Y46" s="329"/>
      <c r="Z46" s="329"/>
      <c r="AA46" s="329"/>
      <c r="AB46" s="329"/>
      <c r="AC46" s="329"/>
      <c r="AD46" s="329"/>
      <c r="AE46" s="329"/>
      <c r="AF46" s="329"/>
      <c r="AG46" s="329"/>
      <c r="AH46" s="329"/>
      <c r="AI46" s="329"/>
      <c r="AJ46" s="329"/>
      <c r="AK46" s="329"/>
      <c r="AL46" s="329"/>
      <c r="AM46" s="329"/>
      <c r="AN46" s="329"/>
      <c r="AO46" s="329"/>
      <c r="AP46" s="329"/>
      <c r="AQ46" s="329"/>
    </row>
  </sheetData>
  <sheetProtection algorithmName="SHA-512" hashValue="f4819UQD7B0QyghZIVCM2l9qsiPkAPkSNZarDE40jlEv88vLpg2sBOxF46Fj0CuTa5EBRtx3Pc+6XitAFILfLA==" saltValue="QYQsE0J6SvDE59DPlDJTVw==" spinCount="100000" sheet="1" objects="1" scenarios="1" formatCells="0" selectLockedCells="1"/>
  <protectedRanges>
    <protectedRange sqref="F44 V9:V43 AC9:AC43 F7:AJ8" name="ช่วง1"/>
    <protectedRange sqref="R9:U9 F10:U43 W9:AB43 AD9:AJ43" name="ช่วง1_3"/>
    <protectedRange sqref="F9:Q9" name="ช่วง1_2_1"/>
  </protectedRanges>
  <mergeCells count="15">
    <mergeCell ref="E9:E43"/>
    <mergeCell ref="D44:E44"/>
    <mergeCell ref="F44:AK44"/>
    <mergeCell ref="AL44:AO44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3">
    <cfRule type="cellIs" dxfId="14" priority="1" operator="equal">
      <formula>"ข"</formula>
    </cfRule>
    <cfRule type="cellIs" dxfId="13" priority="2" operator="equal">
      <formula>"ล"</formula>
    </cfRule>
    <cfRule type="cellIs" dxfId="12" priority="3" operator="equal">
      <formula>"ป"</formula>
    </cfRule>
    <cfRule type="cellIs" dxfId="11" priority="4" operator="equal">
      <formula>"/"</formula>
    </cfRule>
  </conditionalFormatting>
  <pageMargins left="0.31496062992125984" right="0" top="0.47244094488188981" bottom="0.27559055118110237" header="0.31496062992125984" footer="0.11811023622047245"/>
  <pageSetup paperSize="9" orientation="portrait" blackAndWhite="1" horizontalDpi="4294967293" verticalDpi="0" r:id="rId1"/>
  <ignoredErrors>
    <ignoredError sqref="G6:AJ6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SS!$D$3</xm:f>
          </x14:formula1>
          <xm:sqref>F8:AJ8</xm:sqref>
        </x14:dataValidation>
        <x14:dataValidation type="list" allowBlank="1" showInputMessage="1" showErrorMessage="1">
          <x14:formula1>
            <xm:f>SS!$A$3:$A$6</xm:f>
          </x14:formula1>
          <xm:sqref>F9:AJ43</xm:sqref>
        </x14:dataValidation>
        <x14:dataValidation type="list" allowBlank="1" showInputMessage="1" showErrorMessage="1">
          <x14:formula1>
            <xm:f>SS!$B$3:$B$9</xm:f>
          </x14:formula1>
          <xm:sqref>F7:AJ7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FFFF00"/>
  </sheetPr>
  <dimension ref="A1:M17"/>
  <sheetViews>
    <sheetView showGridLines="0" showRowColHeaders="0" workbookViewId="0"/>
  </sheetViews>
  <sheetFormatPr defaultRowHeight="14.25"/>
  <cols>
    <col min="1" max="1" width="3.5" style="70" customWidth="1"/>
    <col min="2" max="2" width="7.125" style="70" customWidth="1"/>
    <col min="3" max="3" width="17.75" style="70" customWidth="1"/>
    <col min="4" max="4" width="15.125" style="70" customWidth="1"/>
    <col min="5" max="6" width="17.75" style="70" customWidth="1"/>
    <col min="7" max="7" width="20" style="70" customWidth="1"/>
    <col min="8" max="8" width="5" style="70" customWidth="1"/>
    <col min="9" max="9" width="17.75" style="70" customWidth="1"/>
    <col min="10" max="11" width="9" style="70"/>
    <col min="12" max="12" width="24.75" style="70" customWidth="1"/>
    <col min="13" max="13" width="7" style="70" customWidth="1"/>
    <col min="14" max="16384" width="9" style="70"/>
  </cols>
  <sheetData>
    <row r="1" spans="1:13" ht="30" customHeight="1">
      <c r="A1" s="193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</row>
    <row r="2" spans="1:13" ht="30" customHeight="1">
      <c r="A2" s="193"/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</row>
    <row r="3" spans="1:13" ht="27" customHeight="1">
      <c r="A3" s="193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3" ht="60" customHeight="1">
      <c r="A4" s="193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193"/>
    </row>
    <row r="5" spans="1:13" ht="30" customHeight="1">
      <c r="A5" s="19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193"/>
    </row>
    <row r="6" spans="1:13" ht="30" customHeight="1">
      <c r="A6" s="193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193"/>
    </row>
    <row r="7" spans="1:13" ht="30" customHeight="1">
      <c r="A7" s="193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193"/>
    </row>
    <row r="8" spans="1:13" ht="30" customHeight="1">
      <c r="A8" s="193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193"/>
    </row>
    <row r="9" spans="1:13" ht="30" customHeight="1">
      <c r="A9" s="193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193"/>
    </row>
    <row r="10" spans="1:13" ht="30" customHeight="1">
      <c r="A10" s="193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193"/>
    </row>
    <row r="11" spans="1:13" ht="30" customHeight="1">
      <c r="A11" s="193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193"/>
    </row>
    <row r="12" spans="1:13" ht="4.5" customHeight="1">
      <c r="A12" s="193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193"/>
    </row>
    <row r="13" spans="1:13" ht="39.75" customHeight="1">
      <c r="A13" s="193"/>
      <c r="B13" s="194"/>
      <c r="C13" s="194"/>
      <c r="D13" s="194"/>
      <c r="E13" s="194"/>
      <c r="F13" s="194"/>
      <c r="G13" s="194"/>
      <c r="H13" s="194"/>
      <c r="I13" s="194"/>
      <c r="J13" s="194"/>
      <c r="K13" s="194"/>
      <c r="L13" s="194"/>
      <c r="M13" s="193"/>
    </row>
    <row r="14" spans="1:13" ht="17.25" customHeight="1">
      <c r="A14" s="193"/>
      <c r="B14" s="193"/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</row>
    <row r="15" spans="1:13" ht="30" customHeight="1">
      <c r="A15" s="138"/>
      <c r="B15" s="138"/>
      <c r="C15" s="138"/>
      <c r="D15" s="138"/>
      <c r="E15" s="138"/>
      <c r="F15" s="138"/>
      <c r="G15" s="138"/>
      <c r="H15" s="138"/>
      <c r="I15" s="138"/>
      <c r="J15" s="138"/>
      <c r="K15" s="138"/>
    </row>
    <row r="16" spans="1:13" ht="30" customHeight="1"/>
    <row r="17" ht="30" customHeight="1"/>
  </sheetData>
  <sheetProtection algorithmName="SHA-512" hashValue="UgaUcZ/ylQqGsFohWZtHmn/hVHaIdYX2FqgcjShd00Qv+Fsn1XUO2yfu2aIKc5q9shLRe8kzcIVIeDy/LgV9yg==" saltValue="gdUmby+m0pkx2Wqu/Ufr6A==" spinCount="100000" sheet="1" objects="1" scenarios="1" selectLockedCells="1" selectUnlockedCells="1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46"/>
  <sheetViews>
    <sheetView showGridLines="0" showRowColHeaders="0" zoomScale="95" zoomScaleNormal="95" workbookViewId="0">
      <selection activeCell="AE5" sqref="AE5:AH5"/>
    </sheetView>
  </sheetViews>
  <sheetFormatPr defaultRowHeight="18.75"/>
  <cols>
    <col min="1" max="1" width="37.125" style="331" customWidth="1"/>
    <col min="2" max="2" width="4.625" style="331" customWidth="1"/>
    <col min="3" max="3" width="3.625" style="331" customWidth="1"/>
    <col min="4" max="4" width="3.125" style="350" customWidth="1"/>
    <col min="5" max="5" width="3.125" style="331" customWidth="1"/>
    <col min="6" max="36" width="2.25" style="331" customWidth="1"/>
    <col min="37" max="37" width="3.625" style="331" customWidth="1"/>
    <col min="38" max="41" width="3.25" style="331" customWidth="1"/>
    <col min="42" max="42" width="3.625" style="331" customWidth="1"/>
    <col min="43" max="43" width="4.625" style="331" customWidth="1"/>
    <col min="44" max="16384" width="9" style="331"/>
  </cols>
  <sheetData>
    <row r="1" spans="2:43">
      <c r="B1" s="329"/>
      <c r="C1" s="329"/>
      <c r="D1" s="330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  <c r="W1" s="329"/>
      <c r="X1" s="329"/>
      <c r="Y1" s="329"/>
      <c r="Z1" s="329"/>
      <c r="AA1" s="329"/>
      <c r="AB1" s="329"/>
      <c r="AC1" s="329"/>
      <c r="AD1" s="329"/>
      <c r="AE1" s="329"/>
      <c r="AF1" s="329"/>
      <c r="AG1" s="329"/>
      <c r="AH1" s="329"/>
      <c r="AI1" s="329"/>
      <c r="AJ1" s="329"/>
      <c r="AK1" s="329"/>
      <c r="AL1" s="329"/>
      <c r="AM1" s="329"/>
      <c r="AN1" s="329"/>
      <c r="AO1" s="329"/>
      <c r="AP1" s="329"/>
      <c r="AQ1" s="329"/>
    </row>
    <row r="2" spans="2:43" ht="21.95" customHeight="1">
      <c r="B2" s="329"/>
      <c r="C2" s="332"/>
      <c r="D2" s="333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  <c r="Y2" s="549"/>
      <c r="Z2" s="549"/>
      <c r="AA2" s="549"/>
      <c r="AB2" s="549"/>
      <c r="AC2" s="549"/>
      <c r="AD2" s="549"/>
      <c r="AE2" s="549"/>
      <c r="AF2" s="549"/>
      <c r="AG2" s="549"/>
      <c r="AH2" s="549"/>
      <c r="AI2" s="549"/>
      <c r="AJ2" s="549"/>
      <c r="AK2" s="549"/>
      <c r="AL2" s="332"/>
      <c r="AM2" s="332"/>
      <c r="AN2" s="332"/>
      <c r="AO2" s="332"/>
      <c r="AP2" s="332"/>
      <c r="AQ2" s="329"/>
    </row>
    <row r="3" spans="2:43" ht="21.95" customHeight="1">
      <c r="B3" s="329"/>
      <c r="C3" s="332"/>
      <c r="D3" s="550" t="s">
        <v>147</v>
      </c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0"/>
      <c r="W3" s="550"/>
      <c r="X3" s="550"/>
      <c r="Y3" s="550"/>
      <c r="Z3" s="550"/>
      <c r="AA3" s="550"/>
      <c r="AB3" s="550"/>
      <c r="AC3" s="550"/>
      <c r="AD3" s="550"/>
      <c r="AE3" s="550"/>
      <c r="AF3" s="550"/>
      <c r="AG3" s="550"/>
      <c r="AH3" s="550"/>
      <c r="AI3" s="550"/>
      <c r="AJ3" s="550"/>
      <c r="AK3" s="550"/>
      <c r="AL3" s="550"/>
      <c r="AM3" s="550"/>
      <c r="AN3" s="550"/>
      <c r="AO3" s="550"/>
      <c r="AP3" s="332"/>
      <c r="AQ3" s="329"/>
    </row>
    <row r="4" spans="2:43" ht="12.75" customHeight="1">
      <c r="B4" s="329"/>
      <c r="C4" s="332"/>
      <c r="D4" s="333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  <c r="Z4" s="334"/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2"/>
      <c r="AM4" s="332"/>
      <c r="AN4" s="332"/>
      <c r="AO4" s="332"/>
      <c r="AP4" s="332"/>
      <c r="AQ4" s="329"/>
    </row>
    <row r="5" spans="2:43">
      <c r="B5" s="329"/>
      <c r="C5" s="332"/>
      <c r="D5" s="551" t="s">
        <v>35</v>
      </c>
      <c r="E5" s="335"/>
      <c r="F5" s="553" t="s">
        <v>58</v>
      </c>
      <c r="G5" s="553"/>
      <c r="H5" s="553"/>
      <c r="I5" s="553"/>
      <c r="J5" s="554"/>
      <c r="K5" s="555">
        <v>2</v>
      </c>
      <c r="L5" s="555"/>
      <c r="M5" s="555"/>
      <c r="N5" s="556" t="s">
        <v>50</v>
      </c>
      <c r="O5" s="556"/>
      <c r="P5" s="556"/>
      <c r="Q5" s="556"/>
      <c r="R5" s="556"/>
      <c r="S5" s="555" t="s">
        <v>86</v>
      </c>
      <c r="T5" s="555"/>
      <c r="U5" s="555"/>
      <c r="V5" s="555"/>
      <c r="W5" s="555"/>
      <c r="X5" s="555"/>
      <c r="Y5" s="555"/>
      <c r="Z5" s="555"/>
      <c r="AA5" s="556" t="s">
        <v>51</v>
      </c>
      <c r="AB5" s="556"/>
      <c r="AC5" s="556"/>
      <c r="AD5" s="556"/>
      <c r="AE5" s="555">
        <v>2567</v>
      </c>
      <c r="AF5" s="555"/>
      <c r="AG5" s="555"/>
      <c r="AH5" s="555"/>
      <c r="AI5" s="336"/>
      <c r="AJ5" s="337"/>
      <c r="AK5" s="338"/>
      <c r="AL5" s="557" t="s">
        <v>59</v>
      </c>
      <c r="AM5" s="558"/>
      <c r="AN5" s="558"/>
      <c r="AO5" s="559"/>
      <c r="AP5" s="332"/>
      <c r="AQ5" s="329"/>
    </row>
    <row r="6" spans="2:43">
      <c r="B6" s="329"/>
      <c r="C6" s="332"/>
      <c r="D6" s="552"/>
      <c r="E6" s="339" t="s">
        <v>49</v>
      </c>
      <c r="F6" s="397">
        <v>1</v>
      </c>
      <c r="G6" s="397">
        <f>F6+1</f>
        <v>2</v>
      </c>
      <c r="H6" s="397">
        <f t="shared" ref="H6:AI6" si="0">G6+1</f>
        <v>3</v>
      </c>
      <c r="I6" s="397">
        <f t="shared" si="0"/>
        <v>4</v>
      </c>
      <c r="J6" s="397">
        <f t="shared" si="0"/>
        <v>5</v>
      </c>
      <c r="K6" s="397">
        <f t="shared" si="0"/>
        <v>6</v>
      </c>
      <c r="L6" s="397">
        <f t="shared" si="0"/>
        <v>7</v>
      </c>
      <c r="M6" s="397">
        <f t="shared" si="0"/>
        <v>8</v>
      </c>
      <c r="N6" s="397">
        <f t="shared" si="0"/>
        <v>9</v>
      </c>
      <c r="O6" s="397">
        <f t="shared" si="0"/>
        <v>10</v>
      </c>
      <c r="P6" s="397">
        <f t="shared" si="0"/>
        <v>11</v>
      </c>
      <c r="Q6" s="397">
        <f t="shared" si="0"/>
        <v>12</v>
      </c>
      <c r="R6" s="397">
        <f t="shared" si="0"/>
        <v>13</v>
      </c>
      <c r="S6" s="397">
        <f t="shared" si="0"/>
        <v>14</v>
      </c>
      <c r="T6" s="397">
        <f t="shared" si="0"/>
        <v>15</v>
      </c>
      <c r="U6" s="397">
        <f t="shared" si="0"/>
        <v>16</v>
      </c>
      <c r="V6" s="397">
        <f t="shared" si="0"/>
        <v>17</v>
      </c>
      <c r="W6" s="397">
        <f t="shared" si="0"/>
        <v>18</v>
      </c>
      <c r="X6" s="397">
        <f t="shared" si="0"/>
        <v>19</v>
      </c>
      <c r="Y6" s="397">
        <f t="shared" si="0"/>
        <v>20</v>
      </c>
      <c r="Z6" s="397">
        <f t="shared" si="0"/>
        <v>21</v>
      </c>
      <c r="AA6" s="397">
        <f t="shared" si="0"/>
        <v>22</v>
      </c>
      <c r="AB6" s="397">
        <f t="shared" si="0"/>
        <v>23</v>
      </c>
      <c r="AC6" s="397">
        <f t="shared" si="0"/>
        <v>24</v>
      </c>
      <c r="AD6" s="397">
        <f t="shared" si="0"/>
        <v>25</v>
      </c>
      <c r="AE6" s="397">
        <f t="shared" si="0"/>
        <v>26</v>
      </c>
      <c r="AF6" s="397">
        <f t="shared" si="0"/>
        <v>27</v>
      </c>
      <c r="AG6" s="397">
        <f t="shared" si="0"/>
        <v>28</v>
      </c>
      <c r="AH6" s="397">
        <f t="shared" si="0"/>
        <v>29</v>
      </c>
      <c r="AI6" s="397">
        <f t="shared" si="0"/>
        <v>30</v>
      </c>
      <c r="AJ6" s="397">
        <f>AI6+1</f>
        <v>31</v>
      </c>
      <c r="AK6" s="340" t="s">
        <v>16</v>
      </c>
      <c r="AL6" s="560" t="str">
        <f>IF(S5="","",S5)</f>
        <v>กุมภาพันธ์</v>
      </c>
      <c r="AM6" s="561"/>
      <c r="AN6" s="561"/>
      <c r="AO6" s="562"/>
      <c r="AP6" s="332"/>
      <c r="AQ6" s="329"/>
    </row>
    <row r="7" spans="2:43">
      <c r="B7" s="329"/>
      <c r="C7" s="332"/>
      <c r="D7" s="552"/>
      <c r="E7" s="341" t="s">
        <v>60</v>
      </c>
      <c r="F7" s="342"/>
      <c r="G7" s="342"/>
      <c r="H7" s="342"/>
      <c r="I7" s="342"/>
      <c r="J7" s="342"/>
      <c r="K7" s="342"/>
      <c r="L7" s="342"/>
      <c r="M7" s="342"/>
      <c r="N7" s="342"/>
      <c r="O7" s="342"/>
      <c r="P7" s="342"/>
      <c r="Q7" s="342"/>
      <c r="R7" s="342"/>
      <c r="S7" s="342"/>
      <c r="T7" s="342"/>
      <c r="U7" s="342"/>
      <c r="V7" s="342"/>
      <c r="W7" s="342"/>
      <c r="X7" s="342"/>
      <c r="Y7" s="342"/>
      <c r="Z7" s="342"/>
      <c r="AA7" s="342"/>
      <c r="AB7" s="342"/>
      <c r="AC7" s="342"/>
      <c r="AD7" s="342"/>
      <c r="AE7" s="342"/>
      <c r="AF7" s="342"/>
      <c r="AG7" s="342"/>
      <c r="AH7" s="342"/>
      <c r="AI7" s="342"/>
      <c r="AJ7" s="342"/>
      <c r="AK7" s="343" t="s">
        <v>221</v>
      </c>
      <c r="AL7" s="563"/>
      <c r="AM7" s="564"/>
      <c r="AN7" s="564"/>
      <c r="AO7" s="565"/>
      <c r="AP7" s="332"/>
      <c r="AQ7" s="329"/>
    </row>
    <row r="8" spans="2:43" ht="15.75" customHeight="1">
      <c r="B8" s="329"/>
      <c r="C8" s="332"/>
      <c r="D8" s="344"/>
      <c r="E8" s="345"/>
      <c r="F8" s="342"/>
      <c r="G8" s="342"/>
      <c r="H8" s="342"/>
      <c r="I8" s="342"/>
      <c r="J8" s="342"/>
      <c r="K8" s="342"/>
      <c r="L8" s="342"/>
      <c r="M8" s="342"/>
      <c r="N8" s="342"/>
      <c r="O8" s="342"/>
      <c r="P8" s="342"/>
      <c r="Q8" s="342"/>
      <c r="R8" s="342"/>
      <c r="S8" s="342"/>
      <c r="T8" s="342"/>
      <c r="U8" s="342"/>
      <c r="V8" s="342"/>
      <c r="W8" s="342"/>
      <c r="X8" s="342"/>
      <c r="Y8" s="342"/>
      <c r="Z8" s="342"/>
      <c r="AA8" s="342"/>
      <c r="AB8" s="342"/>
      <c r="AC8" s="342"/>
      <c r="AD8" s="342"/>
      <c r="AE8" s="342"/>
      <c r="AF8" s="342"/>
      <c r="AG8" s="342"/>
      <c r="AH8" s="342"/>
      <c r="AI8" s="342"/>
      <c r="AJ8" s="342"/>
      <c r="AK8" s="338">
        <f>COUNTA(F8:AJ8)</f>
        <v>0</v>
      </c>
      <c r="AL8" s="346" t="s">
        <v>61</v>
      </c>
      <c r="AM8" s="346" t="s">
        <v>62</v>
      </c>
      <c r="AN8" s="346" t="s">
        <v>63</v>
      </c>
      <c r="AO8" s="346" t="s">
        <v>64</v>
      </c>
      <c r="AP8" s="332"/>
      <c r="AQ8" s="329"/>
    </row>
    <row r="9" spans="2:43">
      <c r="B9" s="329"/>
      <c r="C9" s="332"/>
      <c r="D9" s="347" t="str">
        <f>IF(ข้อมูลนร.2!D7="","",ข้อมูลนร.2!D7)</f>
        <v>1</v>
      </c>
      <c r="E9" s="539"/>
      <c r="F9" s="342"/>
      <c r="G9" s="342"/>
      <c r="H9" s="342"/>
      <c r="I9" s="342"/>
      <c r="J9" s="342"/>
      <c r="K9" s="342"/>
      <c r="L9" s="342"/>
      <c r="M9" s="342"/>
      <c r="N9" s="342"/>
      <c r="O9" s="342"/>
      <c r="P9" s="342"/>
      <c r="Q9" s="342"/>
      <c r="R9" s="342"/>
      <c r="S9" s="342"/>
      <c r="T9" s="342"/>
      <c r="U9" s="342"/>
      <c r="V9" s="342"/>
      <c r="W9" s="342"/>
      <c r="X9" s="342"/>
      <c r="Y9" s="342"/>
      <c r="Z9" s="342"/>
      <c r="AA9" s="342"/>
      <c r="AB9" s="342"/>
      <c r="AC9" s="342"/>
      <c r="AD9" s="342"/>
      <c r="AE9" s="342"/>
      <c r="AF9" s="342"/>
      <c r="AG9" s="342"/>
      <c r="AH9" s="342"/>
      <c r="AI9" s="342"/>
      <c r="AJ9" s="342"/>
      <c r="AK9" s="348">
        <f>IF(D9="","",COUNTIF(F9:AJ9,"/"))</f>
        <v>0</v>
      </c>
      <c r="AL9" s="349">
        <f>IF(D9="","",COUNTIF(F9:AJ9,"/"))</f>
        <v>0</v>
      </c>
      <c r="AM9" s="349">
        <f>IF(D9="","",COUNTIF(F9:AJ9,"ป"))</f>
        <v>0</v>
      </c>
      <c r="AN9" s="349">
        <f>IF(D9="","",COUNTIF(F9:AJ9,"ล"))</f>
        <v>0</v>
      </c>
      <c r="AO9" s="349">
        <f>IF(D9="","",COUNTIF(F9:AJ9,"ข"))</f>
        <v>0</v>
      </c>
      <c r="AP9" s="332"/>
      <c r="AQ9" s="329"/>
    </row>
    <row r="10" spans="2:43">
      <c r="B10" s="329"/>
      <c r="C10" s="332"/>
      <c r="D10" s="347" t="str">
        <f>IF(ข้อมูลนร.2!D8="","",ข้อมูลนร.2!D8)</f>
        <v>2</v>
      </c>
      <c r="E10" s="540"/>
      <c r="F10" s="342"/>
      <c r="G10" s="342"/>
      <c r="H10" s="342"/>
      <c r="I10" s="342"/>
      <c r="J10" s="342"/>
      <c r="K10" s="342"/>
      <c r="L10" s="342"/>
      <c r="M10" s="342"/>
      <c r="N10" s="342"/>
      <c r="O10" s="342"/>
      <c r="P10" s="342"/>
      <c r="Q10" s="342"/>
      <c r="R10" s="342"/>
      <c r="S10" s="342"/>
      <c r="T10" s="342"/>
      <c r="U10" s="342"/>
      <c r="V10" s="342"/>
      <c r="W10" s="342"/>
      <c r="X10" s="342"/>
      <c r="Y10" s="342"/>
      <c r="Z10" s="342"/>
      <c r="AA10" s="342"/>
      <c r="AB10" s="342"/>
      <c r="AC10" s="342"/>
      <c r="AD10" s="342"/>
      <c r="AE10" s="342"/>
      <c r="AF10" s="342"/>
      <c r="AG10" s="342"/>
      <c r="AH10" s="342"/>
      <c r="AI10" s="342"/>
      <c r="AJ10" s="342"/>
      <c r="AK10" s="348">
        <f t="shared" ref="AK10:AK43" si="1">IF(D10="","",COUNTIF(F10:AJ10,"/"))</f>
        <v>0</v>
      </c>
      <c r="AL10" s="349">
        <f t="shared" ref="AL10:AL43" si="2">IF(D10="","",COUNTIF(F10:AJ10,"/"))</f>
        <v>0</v>
      </c>
      <c r="AM10" s="349">
        <f t="shared" ref="AM10:AM43" si="3">IF(D10="","",COUNTIF(F10:AJ10,"ป"))</f>
        <v>0</v>
      </c>
      <c r="AN10" s="349">
        <f t="shared" ref="AN10:AN43" si="4">IF(D10="","",COUNTIF(F10:AJ10,"ล"))</f>
        <v>0</v>
      </c>
      <c r="AO10" s="349">
        <f t="shared" ref="AO10:AO43" si="5">IF(D10="","",COUNTIF(F10:AJ10,"ข"))</f>
        <v>0</v>
      </c>
      <c r="AP10" s="332"/>
      <c r="AQ10" s="329"/>
    </row>
    <row r="11" spans="2:43">
      <c r="B11" s="329"/>
      <c r="C11" s="332"/>
      <c r="D11" s="347" t="str">
        <f>IF(ข้อมูลนร.2!D9="","",ข้อมูลนร.2!D9)</f>
        <v>3</v>
      </c>
      <c r="E11" s="540"/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8">
        <f t="shared" si="1"/>
        <v>0</v>
      </c>
      <c r="AL11" s="349">
        <f t="shared" si="2"/>
        <v>0</v>
      </c>
      <c r="AM11" s="349">
        <f t="shared" si="3"/>
        <v>0</v>
      </c>
      <c r="AN11" s="349">
        <f t="shared" si="4"/>
        <v>0</v>
      </c>
      <c r="AO11" s="349">
        <f t="shared" si="5"/>
        <v>0</v>
      </c>
      <c r="AP11" s="332"/>
      <c r="AQ11" s="329"/>
    </row>
    <row r="12" spans="2:43">
      <c r="B12" s="329"/>
      <c r="C12" s="332"/>
      <c r="D12" s="347" t="str">
        <f>IF(ข้อมูลนร.2!D10="","",ข้อมูลนร.2!D10)</f>
        <v>4</v>
      </c>
      <c r="E12" s="540"/>
      <c r="F12" s="342"/>
      <c r="G12" s="342"/>
      <c r="H12" s="342"/>
      <c r="I12" s="342"/>
      <c r="J12" s="342"/>
      <c r="K12" s="342"/>
      <c r="L12" s="342"/>
      <c r="M12" s="342"/>
      <c r="N12" s="342"/>
      <c r="O12" s="342"/>
      <c r="P12" s="342"/>
      <c r="Q12" s="342"/>
      <c r="R12" s="342"/>
      <c r="S12" s="342"/>
      <c r="T12" s="342"/>
      <c r="U12" s="342"/>
      <c r="V12" s="342"/>
      <c r="W12" s="342"/>
      <c r="X12" s="342"/>
      <c r="Y12" s="342"/>
      <c r="Z12" s="342"/>
      <c r="AA12" s="342"/>
      <c r="AB12" s="342"/>
      <c r="AC12" s="342"/>
      <c r="AD12" s="342"/>
      <c r="AE12" s="342"/>
      <c r="AF12" s="342"/>
      <c r="AG12" s="342"/>
      <c r="AH12" s="342"/>
      <c r="AI12" s="342"/>
      <c r="AJ12" s="342"/>
      <c r="AK12" s="348">
        <f t="shared" si="1"/>
        <v>0</v>
      </c>
      <c r="AL12" s="349">
        <f t="shared" si="2"/>
        <v>0</v>
      </c>
      <c r="AM12" s="349">
        <f t="shared" si="3"/>
        <v>0</v>
      </c>
      <c r="AN12" s="349">
        <f t="shared" si="4"/>
        <v>0</v>
      </c>
      <c r="AO12" s="349">
        <f t="shared" si="5"/>
        <v>0</v>
      </c>
      <c r="AP12" s="332"/>
      <c r="AQ12" s="329"/>
    </row>
    <row r="13" spans="2:43">
      <c r="B13" s="329"/>
      <c r="C13" s="332"/>
      <c r="D13" s="347" t="str">
        <f>IF(ข้อมูลนร.2!D11="","",ข้อมูลนร.2!D11)</f>
        <v/>
      </c>
      <c r="E13" s="540"/>
      <c r="F13" s="342"/>
      <c r="G13" s="342"/>
      <c r="H13" s="342"/>
      <c r="I13" s="342"/>
      <c r="J13" s="342"/>
      <c r="K13" s="342"/>
      <c r="L13" s="342"/>
      <c r="M13" s="342"/>
      <c r="N13" s="342"/>
      <c r="O13" s="342"/>
      <c r="P13" s="342"/>
      <c r="Q13" s="342"/>
      <c r="R13" s="342"/>
      <c r="S13" s="342"/>
      <c r="T13" s="342"/>
      <c r="U13" s="342"/>
      <c r="V13" s="342"/>
      <c r="W13" s="342"/>
      <c r="X13" s="342"/>
      <c r="Y13" s="342"/>
      <c r="Z13" s="342"/>
      <c r="AA13" s="342"/>
      <c r="AB13" s="342"/>
      <c r="AC13" s="342"/>
      <c r="AD13" s="342"/>
      <c r="AE13" s="342"/>
      <c r="AF13" s="342"/>
      <c r="AG13" s="342"/>
      <c r="AH13" s="342"/>
      <c r="AI13" s="342"/>
      <c r="AJ13" s="342"/>
      <c r="AK13" s="348" t="str">
        <f t="shared" si="1"/>
        <v/>
      </c>
      <c r="AL13" s="349" t="str">
        <f t="shared" si="2"/>
        <v/>
      </c>
      <c r="AM13" s="349" t="str">
        <f t="shared" si="3"/>
        <v/>
      </c>
      <c r="AN13" s="349" t="str">
        <f t="shared" si="4"/>
        <v/>
      </c>
      <c r="AO13" s="349" t="str">
        <f t="shared" si="5"/>
        <v/>
      </c>
      <c r="AP13" s="332"/>
      <c r="AQ13" s="329"/>
    </row>
    <row r="14" spans="2:43">
      <c r="B14" s="329"/>
      <c r="C14" s="332"/>
      <c r="D14" s="347" t="str">
        <f>IF(ข้อมูลนร.2!D12="","",ข้อมูลนร.2!D12)</f>
        <v/>
      </c>
      <c r="E14" s="540"/>
      <c r="F14" s="342"/>
      <c r="G14" s="342"/>
      <c r="H14" s="342"/>
      <c r="I14" s="342"/>
      <c r="J14" s="342"/>
      <c r="K14" s="342"/>
      <c r="L14" s="342"/>
      <c r="M14" s="342"/>
      <c r="N14" s="342"/>
      <c r="O14" s="342"/>
      <c r="P14" s="342"/>
      <c r="Q14" s="342"/>
      <c r="R14" s="342"/>
      <c r="S14" s="342"/>
      <c r="T14" s="342"/>
      <c r="U14" s="342"/>
      <c r="V14" s="342"/>
      <c r="W14" s="342"/>
      <c r="X14" s="342"/>
      <c r="Y14" s="342"/>
      <c r="Z14" s="342"/>
      <c r="AA14" s="342"/>
      <c r="AB14" s="342"/>
      <c r="AC14" s="342"/>
      <c r="AD14" s="342"/>
      <c r="AE14" s="342"/>
      <c r="AF14" s="342"/>
      <c r="AG14" s="342"/>
      <c r="AH14" s="342"/>
      <c r="AI14" s="342"/>
      <c r="AJ14" s="342"/>
      <c r="AK14" s="348" t="str">
        <f t="shared" si="1"/>
        <v/>
      </c>
      <c r="AL14" s="349" t="str">
        <f t="shared" si="2"/>
        <v/>
      </c>
      <c r="AM14" s="349" t="str">
        <f t="shared" si="3"/>
        <v/>
      </c>
      <c r="AN14" s="349" t="str">
        <f t="shared" si="4"/>
        <v/>
      </c>
      <c r="AO14" s="349" t="str">
        <f t="shared" si="5"/>
        <v/>
      </c>
      <c r="AP14" s="332"/>
      <c r="AQ14" s="329"/>
    </row>
    <row r="15" spans="2:43">
      <c r="B15" s="329"/>
      <c r="C15" s="332"/>
      <c r="D15" s="347" t="str">
        <f>IF(ข้อมูลนร.2!D13="","",ข้อมูลนร.2!D13)</f>
        <v/>
      </c>
      <c r="E15" s="540"/>
      <c r="F15" s="342"/>
      <c r="G15" s="342"/>
      <c r="H15" s="342"/>
      <c r="I15" s="342"/>
      <c r="J15" s="342"/>
      <c r="K15" s="342"/>
      <c r="L15" s="342"/>
      <c r="M15" s="342"/>
      <c r="N15" s="342"/>
      <c r="O15" s="342"/>
      <c r="P15" s="342"/>
      <c r="Q15" s="342"/>
      <c r="R15" s="342"/>
      <c r="S15" s="342"/>
      <c r="T15" s="342"/>
      <c r="U15" s="342"/>
      <c r="V15" s="342"/>
      <c r="W15" s="342"/>
      <c r="X15" s="342"/>
      <c r="Y15" s="342"/>
      <c r="Z15" s="342"/>
      <c r="AA15" s="342"/>
      <c r="AB15" s="342"/>
      <c r="AC15" s="342"/>
      <c r="AD15" s="342"/>
      <c r="AE15" s="342"/>
      <c r="AF15" s="342"/>
      <c r="AG15" s="342"/>
      <c r="AH15" s="342"/>
      <c r="AI15" s="342"/>
      <c r="AJ15" s="342"/>
      <c r="AK15" s="348" t="str">
        <f t="shared" si="1"/>
        <v/>
      </c>
      <c r="AL15" s="349" t="str">
        <f t="shared" si="2"/>
        <v/>
      </c>
      <c r="AM15" s="349" t="str">
        <f t="shared" si="3"/>
        <v/>
      </c>
      <c r="AN15" s="349" t="str">
        <f t="shared" si="4"/>
        <v/>
      </c>
      <c r="AO15" s="349" t="str">
        <f t="shared" si="5"/>
        <v/>
      </c>
      <c r="AP15" s="332"/>
      <c r="AQ15" s="329"/>
    </row>
    <row r="16" spans="2:43">
      <c r="B16" s="329"/>
      <c r="C16" s="332"/>
      <c r="D16" s="347" t="str">
        <f>IF(ข้อมูลนร.2!D14="","",ข้อมูลนร.2!D14)</f>
        <v/>
      </c>
      <c r="E16" s="540"/>
      <c r="F16" s="342"/>
      <c r="G16" s="342"/>
      <c r="H16" s="342"/>
      <c r="I16" s="342"/>
      <c r="J16" s="342"/>
      <c r="K16" s="342"/>
      <c r="L16" s="342"/>
      <c r="M16" s="342"/>
      <c r="N16" s="342"/>
      <c r="O16" s="342"/>
      <c r="P16" s="342"/>
      <c r="Q16" s="342"/>
      <c r="R16" s="342"/>
      <c r="S16" s="342"/>
      <c r="T16" s="342"/>
      <c r="U16" s="342"/>
      <c r="V16" s="342"/>
      <c r="W16" s="342"/>
      <c r="X16" s="342"/>
      <c r="Y16" s="342"/>
      <c r="Z16" s="342"/>
      <c r="AA16" s="342"/>
      <c r="AB16" s="342"/>
      <c r="AC16" s="342"/>
      <c r="AD16" s="342"/>
      <c r="AE16" s="342"/>
      <c r="AF16" s="342"/>
      <c r="AG16" s="342"/>
      <c r="AH16" s="342"/>
      <c r="AI16" s="342"/>
      <c r="AJ16" s="342"/>
      <c r="AK16" s="348" t="str">
        <f t="shared" si="1"/>
        <v/>
      </c>
      <c r="AL16" s="349" t="str">
        <f t="shared" si="2"/>
        <v/>
      </c>
      <c r="AM16" s="349" t="str">
        <f t="shared" si="3"/>
        <v/>
      </c>
      <c r="AN16" s="349" t="str">
        <f t="shared" si="4"/>
        <v/>
      </c>
      <c r="AO16" s="349" t="str">
        <f t="shared" si="5"/>
        <v/>
      </c>
      <c r="AP16" s="332"/>
      <c r="AQ16" s="329"/>
    </row>
    <row r="17" spans="2:43">
      <c r="B17" s="329"/>
      <c r="C17" s="332"/>
      <c r="D17" s="347" t="str">
        <f>IF(ข้อมูลนร.2!D15="","",ข้อมูลนร.2!D15)</f>
        <v/>
      </c>
      <c r="E17" s="540"/>
      <c r="F17" s="342"/>
      <c r="G17" s="342"/>
      <c r="H17" s="342"/>
      <c r="I17" s="342"/>
      <c r="J17" s="342"/>
      <c r="K17" s="342"/>
      <c r="L17" s="342"/>
      <c r="M17" s="342"/>
      <c r="N17" s="342"/>
      <c r="O17" s="342"/>
      <c r="P17" s="342"/>
      <c r="Q17" s="342"/>
      <c r="R17" s="342"/>
      <c r="S17" s="342"/>
      <c r="T17" s="342"/>
      <c r="U17" s="342"/>
      <c r="V17" s="342"/>
      <c r="W17" s="342"/>
      <c r="X17" s="342"/>
      <c r="Y17" s="342"/>
      <c r="Z17" s="342"/>
      <c r="AA17" s="342"/>
      <c r="AB17" s="342"/>
      <c r="AC17" s="342"/>
      <c r="AD17" s="342"/>
      <c r="AE17" s="342"/>
      <c r="AF17" s="342"/>
      <c r="AG17" s="342"/>
      <c r="AH17" s="342"/>
      <c r="AI17" s="342"/>
      <c r="AJ17" s="342"/>
      <c r="AK17" s="348" t="str">
        <f t="shared" si="1"/>
        <v/>
      </c>
      <c r="AL17" s="349" t="str">
        <f t="shared" si="2"/>
        <v/>
      </c>
      <c r="AM17" s="349" t="str">
        <f t="shared" si="3"/>
        <v/>
      </c>
      <c r="AN17" s="349" t="str">
        <f t="shared" si="4"/>
        <v/>
      </c>
      <c r="AO17" s="349" t="str">
        <f t="shared" si="5"/>
        <v/>
      </c>
      <c r="AP17" s="332"/>
      <c r="AQ17" s="329"/>
    </row>
    <row r="18" spans="2:43">
      <c r="B18" s="329"/>
      <c r="C18" s="332"/>
      <c r="D18" s="347" t="str">
        <f>IF(ข้อมูลนร.2!D16="","",ข้อมูลนร.2!D16)</f>
        <v/>
      </c>
      <c r="E18" s="540"/>
      <c r="F18" s="342"/>
      <c r="G18" s="342"/>
      <c r="H18" s="342"/>
      <c r="I18" s="342"/>
      <c r="J18" s="342"/>
      <c r="K18" s="342"/>
      <c r="L18" s="342"/>
      <c r="M18" s="342"/>
      <c r="N18" s="342"/>
      <c r="O18" s="342"/>
      <c r="P18" s="342"/>
      <c r="Q18" s="342"/>
      <c r="R18" s="342"/>
      <c r="S18" s="342"/>
      <c r="T18" s="342"/>
      <c r="U18" s="342"/>
      <c r="V18" s="342"/>
      <c r="W18" s="342"/>
      <c r="X18" s="342"/>
      <c r="Y18" s="342"/>
      <c r="Z18" s="342"/>
      <c r="AA18" s="342"/>
      <c r="AB18" s="342"/>
      <c r="AC18" s="342"/>
      <c r="AD18" s="342"/>
      <c r="AE18" s="342"/>
      <c r="AF18" s="342"/>
      <c r="AG18" s="342"/>
      <c r="AH18" s="342"/>
      <c r="AI18" s="342"/>
      <c r="AJ18" s="342"/>
      <c r="AK18" s="348" t="str">
        <f t="shared" si="1"/>
        <v/>
      </c>
      <c r="AL18" s="349" t="str">
        <f t="shared" si="2"/>
        <v/>
      </c>
      <c r="AM18" s="349" t="str">
        <f t="shared" si="3"/>
        <v/>
      </c>
      <c r="AN18" s="349" t="str">
        <f t="shared" si="4"/>
        <v/>
      </c>
      <c r="AO18" s="349" t="str">
        <f t="shared" si="5"/>
        <v/>
      </c>
      <c r="AP18" s="332"/>
      <c r="AQ18" s="329"/>
    </row>
    <row r="19" spans="2:43">
      <c r="B19" s="329"/>
      <c r="C19" s="332"/>
      <c r="D19" s="347" t="str">
        <f>IF(ข้อมูลนร.2!D17="","",ข้อมูลนร.2!D17)</f>
        <v/>
      </c>
      <c r="E19" s="540"/>
      <c r="F19" s="342"/>
      <c r="G19" s="342"/>
      <c r="H19" s="342"/>
      <c r="I19" s="342"/>
      <c r="J19" s="342"/>
      <c r="K19" s="342"/>
      <c r="L19" s="342"/>
      <c r="M19" s="342"/>
      <c r="N19" s="342"/>
      <c r="O19" s="342"/>
      <c r="P19" s="342"/>
      <c r="Q19" s="342"/>
      <c r="R19" s="342"/>
      <c r="S19" s="342"/>
      <c r="T19" s="342"/>
      <c r="U19" s="342"/>
      <c r="V19" s="342"/>
      <c r="W19" s="342"/>
      <c r="X19" s="342"/>
      <c r="Y19" s="342"/>
      <c r="Z19" s="342"/>
      <c r="AA19" s="342"/>
      <c r="AB19" s="342"/>
      <c r="AC19" s="342"/>
      <c r="AD19" s="342"/>
      <c r="AE19" s="342"/>
      <c r="AF19" s="342"/>
      <c r="AG19" s="342"/>
      <c r="AH19" s="342"/>
      <c r="AI19" s="342"/>
      <c r="AJ19" s="342"/>
      <c r="AK19" s="348" t="str">
        <f t="shared" si="1"/>
        <v/>
      </c>
      <c r="AL19" s="349" t="str">
        <f t="shared" si="2"/>
        <v/>
      </c>
      <c r="AM19" s="349" t="str">
        <f t="shared" si="3"/>
        <v/>
      </c>
      <c r="AN19" s="349" t="str">
        <f t="shared" si="4"/>
        <v/>
      </c>
      <c r="AO19" s="349" t="str">
        <f t="shared" si="5"/>
        <v/>
      </c>
      <c r="AP19" s="332"/>
      <c r="AQ19" s="329"/>
    </row>
    <row r="20" spans="2:43">
      <c r="B20" s="329"/>
      <c r="C20" s="332"/>
      <c r="D20" s="347" t="str">
        <f>IF(ข้อมูลนร.2!D18="","",ข้อมูลนร.2!D18)</f>
        <v/>
      </c>
      <c r="E20" s="540"/>
      <c r="F20" s="342"/>
      <c r="G20" s="342"/>
      <c r="H20" s="342"/>
      <c r="I20" s="342"/>
      <c r="J20" s="342"/>
      <c r="K20" s="342"/>
      <c r="L20" s="342"/>
      <c r="M20" s="342"/>
      <c r="N20" s="342"/>
      <c r="O20" s="342"/>
      <c r="P20" s="342"/>
      <c r="Q20" s="342"/>
      <c r="R20" s="342"/>
      <c r="S20" s="342"/>
      <c r="T20" s="342"/>
      <c r="U20" s="342"/>
      <c r="V20" s="342"/>
      <c r="W20" s="342"/>
      <c r="X20" s="342"/>
      <c r="Y20" s="342"/>
      <c r="Z20" s="342"/>
      <c r="AA20" s="342"/>
      <c r="AB20" s="342"/>
      <c r="AC20" s="342"/>
      <c r="AD20" s="342"/>
      <c r="AE20" s="342"/>
      <c r="AF20" s="342"/>
      <c r="AG20" s="342"/>
      <c r="AH20" s="342"/>
      <c r="AI20" s="342"/>
      <c r="AJ20" s="342"/>
      <c r="AK20" s="348" t="str">
        <f t="shared" si="1"/>
        <v/>
      </c>
      <c r="AL20" s="349" t="str">
        <f t="shared" si="2"/>
        <v/>
      </c>
      <c r="AM20" s="349" t="str">
        <f t="shared" si="3"/>
        <v/>
      </c>
      <c r="AN20" s="349" t="str">
        <f t="shared" si="4"/>
        <v/>
      </c>
      <c r="AO20" s="349" t="str">
        <f t="shared" si="5"/>
        <v/>
      </c>
      <c r="AP20" s="332"/>
      <c r="AQ20" s="329"/>
    </row>
    <row r="21" spans="2:43">
      <c r="B21" s="329"/>
      <c r="C21" s="332"/>
      <c r="D21" s="347" t="str">
        <f>IF(ข้อมูลนร.2!D19="","",ข้อมูลนร.2!D19)</f>
        <v/>
      </c>
      <c r="E21" s="540"/>
      <c r="F21" s="342"/>
      <c r="G21" s="342"/>
      <c r="H21" s="342"/>
      <c r="I21" s="342"/>
      <c r="J21" s="342"/>
      <c r="K21" s="342"/>
      <c r="L21" s="342"/>
      <c r="M21" s="342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8" t="str">
        <f t="shared" si="1"/>
        <v/>
      </c>
      <c r="AL21" s="349" t="str">
        <f t="shared" si="2"/>
        <v/>
      </c>
      <c r="AM21" s="349" t="str">
        <f t="shared" si="3"/>
        <v/>
      </c>
      <c r="AN21" s="349" t="str">
        <f t="shared" si="4"/>
        <v/>
      </c>
      <c r="AO21" s="349" t="str">
        <f t="shared" si="5"/>
        <v/>
      </c>
      <c r="AP21" s="332"/>
      <c r="AQ21" s="329"/>
    </row>
    <row r="22" spans="2:43">
      <c r="B22" s="329"/>
      <c r="C22" s="332"/>
      <c r="D22" s="347" t="str">
        <f>IF(ข้อมูลนร.2!D20="","",ข้อมูลนร.2!D20)</f>
        <v/>
      </c>
      <c r="E22" s="540"/>
      <c r="F22" s="342"/>
      <c r="G22" s="342"/>
      <c r="H22" s="342"/>
      <c r="I22" s="342"/>
      <c r="J22" s="342"/>
      <c r="K22" s="342"/>
      <c r="L22" s="342"/>
      <c r="M22" s="342"/>
      <c r="N22" s="342"/>
      <c r="O22" s="342"/>
      <c r="P22" s="342"/>
      <c r="Q22" s="342"/>
      <c r="R22" s="342"/>
      <c r="S22" s="342"/>
      <c r="T22" s="342"/>
      <c r="U22" s="342"/>
      <c r="V22" s="342"/>
      <c r="W22" s="342"/>
      <c r="X22" s="342"/>
      <c r="Y22" s="342"/>
      <c r="Z22" s="342"/>
      <c r="AA22" s="342"/>
      <c r="AB22" s="342"/>
      <c r="AC22" s="342"/>
      <c r="AD22" s="342"/>
      <c r="AE22" s="342"/>
      <c r="AF22" s="342"/>
      <c r="AG22" s="342"/>
      <c r="AH22" s="342"/>
      <c r="AI22" s="342"/>
      <c r="AJ22" s="342"/>
      <c r="AK22" s="348" t="str">
        <f t="shared" si="1"/>
        <v/>
      </c>
      <c r="AL22" s="349" t="str">
        <f t="shared" si="2"/>
        <v/>
      </c>
      <c r="AM22" s="349" t="str">
        <f t="shared" si="3"/>
        <v/>
      </c>
      <c r="AN22" s="349" t="str">
        <f t="shared" si="4"/>
        <v/>
      </c>
      <c r="AO22" s="349" t="str">
        <f t="shared" si="5"/>
        <v/>
      </c>
      <c r="AP22" s="332"/>
      <c r="AQ22" s="329"/>
    </row>
    <row r="23" spans="2:43">
      <c r="B23" s="329"/>
      <c r="C23" s="332"/>
      <c r="D23" s="347" t="str">
        <f>IF(ข้อมูลนร.2!D21="","",ข้อมูลนร.2!D21)</f>
        <v/>
      </c>
      <c r="E23" s="540"/>
      <c r="F23" s="342"/>
      <c r="G23" s="342"/>
      <c r="H23" s="342"/>
      <c r="I23" s="342"/>
      <c r="J23" s="342"/>
      <c r="K23" s="342"/>
      <c r="L23" s="342"/>
      <c r="M23" s="342"/>
      <c r="N23" s="342"/>
      <c r="O23" s="342"/>
      <c r="P23" s="342"/>
      <c r="Q23" s="342"/>
      <c r="R23" s="342"/>
      <c r="S23" s="342"/>
      <c r="T23" s="342"/>
      <c r="U23" s="342"/>
      <c r="V23" s="342"/>
      <c r="W23" s="342"/>
      <c r="X23" s="342"/>
      <c r="Y23" s="342"/>
      <c r="Z23" s="342"/>
      <c r="AA23" s="342"/>
      <c r="AB23" s="342"/>
      <c r="AC23" s="342"/>
      <c r="AD23" s="342"/>
      <c r="AE23" s="342"/>
      <c r="AF23" s="342"/>
      <c r="AG23" s="342"/>
      <c r="AH23" s="342"/>
      <c r="AI23" s="342"/>
      <c r="AJ23" s="342"/>
      <c r="AK23" s="348" t="str">
        <f t="shared" si="1"/>
        <v/>
      </c>
      <c r="AL23" s="349" t="str">
        <f t="shared" si="2"/>
        <v/>
      </c>
      <c r="AM23" s="349" t="str">
        <f t="shared" si="3"/>
        <v/>
      </c>
      <c r="AN23" s="349" t="str">
        <f t="shared" si="4"/>
        <v/>
      </c>
      <c r="AO23" s="349" t="str">
        <f t="shared" si="5"/>
        <v/>
      </c>
      <c r="AP23" s="332"/>
      <c r="AQ23" s="329"/>
    </row>
    <row r="24" spans="2:43">
      <c r="B24" s="329"/>
      <c r="C24" s="332"/>
      <c r="D24" s="347" t="str">
        <f>IF(ข้อมูลนร.2!D22="","",ข้อมูลนร.2!D22)</f>
        <v/>
      </c>
      <c r="E24" s="540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2"/>
      <c r="V24" s="342"/>
      <c r="W24" s="342"/>
      <c r="X24" s="342"/>
      <c r="Y24" s="342"/>
      <c r="Z24" s="342"/>
      <c r="AA24" s="342"/>
      <c r="AB24" s="342"/>
      <c r="AC24" s="342"/>
      <c r="AD24" s="342"/>
      <c r="AE24" s="342"/>
      <c r="AF24" s="342"/>
      <c r="AG24" s="342"/>
      <c r="AH24" s="342"/>
      <c r="AI24" s="342"/>
      <c r="AJ24" s="342"/>
      <c r="AK24" s="348" t="str">
        <f t="shared" si="1"/>
        <v/>
      </c>
      <c r="AL24" s="349" t="str">
        <f t="shared" si="2"/>
        <v/>
      </c>
      <c r="AM24" s="349" t="str">
        <f t="shared" si="3"/>
        <v/>
      </c>
      <c r="AN24" s="349" t="str">
        <f t="shared" si="4"/>
        <v/>
      </c>
      <c r="AO24" s="349" t="str">
        <f t="shared" si="5"/>
        <v/>
      </c>
      <c r="AP24" s="332"/>
      <c r="AQ24" s="329"/>
    </row>
    <row r="25" spans="2:43">
      <c r="B25" s="329"/>
      <c r="C25" s="332"/>
      <c r="D25" s="347" t="str">
        <f>IF(ข้อมูลนร.2!D23="","",ข้อมูลนร.2!D23)</f>
        <v/>
      </c>
      <c r="E25" s="540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2"/>
      <c r="W25" s="342"/>
      <c r="X25" s="342"/>
      <c r="Y25" s="342"/>
      <c r="Z25" s="342"/>
      <c r="AA25" s="342"/>
      <c r="AB25" s="342"/>
      <c r="AC25" s="342"/>
      <c r="AD25" s="342"/>
      <c r="AE25" s="342"/>
      <c r="AF25" s="342"/>
      <c r="AG25" s="342"/>
      <c r="AH25" s="342"/>
      <c r="AI25" s="342"/>
      <c r="AJ25" s="342"/>
      <c r="AK25" s="348" t="str">
        <f t="shared" si="1"/>
        <v/>
      </c>
      <c r="AL25" s="349" t="str">
        <f t="shared" si="2"/>
        <v/>
      </c>
      <c r="AM25" s="349" t="str">
        <f t="shared" si="3"/>
        <v/>
      </c>
      <c r="AN25" s="349" t="str">
        <f t="shared" si="4"/>
        <v/>
      </c>
      <c r="AO25" s="349" t="str">
        <f t="shared" si="5"/>
        <v/>
      </c>
      <c r="AP25" s="332"/>
      <c r="AQ25" s="329"/>
    </row>
    <row r="26" spans="2:43">
      <c r="B26" s="329"/>
      <c r="C26" s="332"/>
      <c r="D26" s="347" t="str">
        <f>IF(ข้อมูลนร.2!D24="","",ข้อมูลนร.2!D24)</f>
        <v/>
      </c>
      <c r="E26" s="540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2"/>
      <c r="W26" s="342"/>
      <c r="X26" s="342"/>
      <c r="Y26" s="342"/>
      <c r="Z26" s="342"/>
      <c r="AA26" s="342"/>
      <c r="AB26" s="342"/>
      <c r="AC26" s="342"/>
      <c r="AD26" s="342"/>
      <c r="AE26" s="342"/>
      <c r="AF26" s="342"/>
      <c r="AG26" s="342"/>
      <c r="AH26" s="342"/>
      <c r="AI26" s="342"/>
      <c r="AJ26" s="342"/>
      <c r="AK26" s="348" t="str">
        <f t="shared" si="1"/>
        <v/>
      </c>
      <c r="AL26" s="349" t="str">
        <f t="shared" si="2"/>
        <v/>
      </c>
      <c r="AM26" s="349" t="str">
        <f t="shared" si="3"/>
        <v/>
      </c>
      <c r="AN26" s="349" t="str">
        <f t="shared" si="4"/>
        <v/>
      </c>
      <c r="AO26" s="349" t="str">
        <f t="shared" si="5"/>
        <v/>
      </c>
      <c r="AP26" s="332"/>
      <c r="AQ26" s="329"/>
    </row>
    <row r="27" spans="2:43">
      <c r="B27" s="329"/>
      <c r="C27" s="332"/>
      <c r="D27" s="347" t="str">
        <f>IF(ข้อมูลนร.2!D25="","",ข้อมูลนร.2!D25)</f>
        <v/>
      </c>
      <c r="E27" s="540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2"/>
      <c r="W27" s="342"/>
      <c r="X27" s="342"/>
      <c r="Y27" s="342"/>
      <c r="Z27" s="342"/>
      <c r="AA27" s="342"/>
      <c r="AB27" s="342"/>
      <c r="AC27" s="342"/>
      <c r="AD27" s="342"/>
      <c r="AE27" s="342"/>
      <c r="AF27" s="342"/>
      <c r="AG27" s="342"/>
      <c r="AH27" s="342"/>
      <c r="AI27" s="342"/>
      <c r="AJ27" s="342"/>
      <c r="AK27" s="348" t="str">
        <f t="shared" si="1"/>
        <v/>
      </c>
      <c r="AL27" s="349" t="str">
        <f t="shared" si="2"/>
        <v/>
      </c>
      <c r="AM27" s="349" t="str">
        <f t="shared" si="3"/>
        <v/>
      </c>
      <c r="AN27" s="349" t="str">
        <f t="shared" si="4"/>
        <v/>
      </c>
      <c r="AO27" s="349" t="str">
        <f t="shared" si="5"/>
        <v/>
      </c>
      <c r="AP27" s="332"/>
      <c r="AQ27" s="329"/>
    </row>
    <row r="28" spans="2:43">
      <c r="B28" s="329"/>
      <c r="C28" s="332"/>
      <c r="D28" s="347" t="str">
        <f>IF(ข้อมูลนร.2!D26="","",ข้อมูลนร.2!D26)</f>
        <v/>
      </c>
      <c r="E28" s="540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2"/>
      <c r="W28" s="342"/>
      <c r="X28" s="342"/>
      <c r="Y28" s="342"/>
      <c r="Z28" s="342"/>
      <c r="AA28" s="342"/>
      <c r="AB28" s="342"/>
      <c r="AC28" s="342"/>
      <c r="AD28" s="342"/>
      <c r="AE28" s="342"/>
      <c r="AF28" s="342"/>
      <c r="AG28" s="342"/>
      <c r="AH28" s="342"/>
      <c r="AI28" s="342"/>
      <c r="AJ28" s="342"/>
      <c r="AK28" s="348" t="str">
        <f t="shared" si="1"/>
        <v/>
      </c>
      <c r="AL28" s="349" t="str">
        <f t="shared" si="2"/>
        <v/>
      </c>
      <c r="AM28" s="349" t="str">
        <f t="shared" si="3"/>
        <v/>
      </c>
      <c r="AN28" s="349" t="str">
        <f t="shared" si="4"/>
        <v/>
      </c>
      <c r="AO28" s="349" t="str">
        <f t="shared" si="5"/>
        <v/>
      </c>
      <c r="AP28" s="332"/>
      <c r="AQ28" s="329"/>
    </row>
    <row r="29" spans="2:43">
      <c r="B29" s="329"/>
      <c r="C29" s="332"/>
      <c r="D29" s="347" t="str">
        <f>IF(ข้อมูลนร.2!D27="","",ข้อมูลนร.2!D27)</f>
        <v/>
      </c>
      <c r="E29" s="540"/>
      <c r="F29" s="342"/>
      <c r="G29" s="342"/>
      <c r="H29" s="342"/>
      <c r="I29" s="342"/>
      <c r="J29" s="342"/>
      <c r="K29" s="342"/>
      <c r="L29" s="342"/>
      <c r="M29" s="342"/>
      <c r="N29" s="342"/>
      <c r="O29" s="342"/>
      <c r="P29" s="342"/>
      <c r="Q29" s="342"/>
      <c r="R29" s="342"/>
      <c r="S29" s="342"/>
      <c r="T29" s="342"/>
      <c r="U29" s="342"/>
      <c r="V29" s="342"/>
      <c r="W29" s="342"/>
      <c r="X29" s="342"/>
      <c r="Y29" s="342"/>
      <c r="Z29" s="342"/>
      <c r="AA29" s="342"/>
      <c r="AB29" s="342"/>
      <c r="AC29" s="342"/>
      <c r="AD29" s="342"/>
      <c r="AE29" s="342"/>
      <c r="AF29" s="342"/>
      <c r="AG29" s="342"/>
      <c r="AH29" s="342"/>
      <c r="AI29" s="342"/>
      <c r="AJ29" s="342"/>
      <c r="AK29" s="348" t="str">
        <f t="shared" si="1"/>
        <v/>
      </c>
      <c r="AL29" s="349" t="str">
        <f t="shared" si="2"/>
        <v/>
      </c>
      <c r="AM29" s="349" t="str">
        <f t="shared" si="3"/>
        <v/>
      </c>
      <c r="AN29" s="349" t="str">
        <f t="shared" si="4"/>
        <v/>
      </c>
      <c r="AO29" s="349" t="str">
        <f t="shared" si="5"/>
        <v/>
      </c>
      <c r="AP29" s="332"/>
      <c r="AQ29" s="329"/>
    </row>
    <row r="30" spans="2:43">
      <c r="B30" s="329"/>
      <c r="C30" s="332"/>
      <c r="D30" s="347" t="str">
        <f>IF(ข้อมูลนร.2!D28="","",ข้อมูลนร.2!D28)</f>
        <v/>
      </c>
      <c r="E30" s="540"/>
      <c r="F30" s="342"/>
      <c r="G30" s="342"/>
      <c r="H30" s="342"/>
      <c r="I30" s="342"/>
      <c r="J30" s="342"/>
      <c r="K30" s="342"/>
      <c r="L30" s="342"/>
      <c r="M30" s="342"/>
      <c r="N30" s="342"/>
      <c r="O30" s="342"/>
      <c r="P30" s="342"/>
      <c r="Q30" s="342"/>
      <c r="R30" s="342"/>
      <c r="S30" s="342"/>
      <c r="T30" s="342"/>
      <c r="U30" s="342"/>
      <c r="V30" s="342"/>
      <c r="W30" s="342"/>
      <c r="X30" s="342"/>
      <c r="Y30" s="342"/>
      <c r="Z30" s="342"/>
      <c r="AA30" s="342"/>
      <c r="AB30" s="342"/>
      <c r="AC30" s="342"/>
      <c r="AD30" s="342"/>
      <c r="AE30" s="342"/>
      <c r="AF30" s="342"/>
      <c r="AG30" s="342"/>
      <c r="AH30" s="342"/>
      <c r="AI30" s="342"/>
      <c r="AJ30" s="342"/>
      <c r="AK30" s="348" t="str">
        <f t="shared" si="1"/>
        <v/>
      </c>
      <c r="AL30" s="349" t="str">
        <f t="shared" si="2"/>
        <v/>
      </c>
      <c r="AM30" s="349" t="str">
        <f t="shared" si="3"/>
        <v/>
      </c>
      <c r="AN30" s="349" t="str">
        <f t="shared" si="4"/>
        <v/>
      </c>
      <c r="AO30" s="349" t="str">
        <f t="shared" si="5"/>
        <v/>
      </c>
      <c r="AP30" s="332"/>
      <c r="AQ30" s="329"/>
    </row>
    <row r="31" spans="2:43">
      <c r="B31" s="329"/>
      <c r="C31" s="332"/>
      <c r="D31" s="347" t="str">
        <f>IF(ข้อมูลนร.2!D29="","",ข้อมูลนร.2!D29)</f>
        <v/>
      </c>
      <c r="E31" s="540"/>
      <c r="F31" s="342"/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342"/>
      <c r="S31" s="342"/>
      <c r="T31" s="342"/>
      <c r="U31" s="342"/>
      <c r="V31" s="342"/>
      <c r="W31" s="342"/>
      <c r="X31" s="342"/>
      <c r="Y31" s="342"/>
      <c r="Z31" s="342"/>
      <c r="AA31" s="342"/>
      <c r="AB31" s="342"/>
      <c r="AC31" s="342"/>
      <c r="AD31" s="342"/>
      <c r="AE31" s="342"/>
      <c r="AF31" s="342"/>
      <c r="AG31" s="342"/>
      <c r="AH31" s="342"/>
      <c r="AI31" s="342"/>
      <c r="AJ31" s="342"/>
      <c r="AK31" s="348" t="str">
        <f t="shared" si="1"/>
        <v/>
      </c>
      <c r="AL31" s="349" t="str">
        <f t="shared" si="2"/>
        <v/>
      </c>
      <c r="AM31" s="349" t="str">
        <f t="shared" si="3"/>
        <v/>
      </c>
      <c r="AN31" s="349" t="str">
        <f t="shared" si="4"/>
        <v/>
      </c>
      <c r="AO31" s="349" t="str">
        <f t="shared" si="5"/>
        <v/>
      </c>
      <c r="AP31" s="332"/>
      <c r="AQ31" s="329"/>
    </row>
    <row r="32" spans="2:43">
      <c r="B32" s="329"/>
      <c r="C32" s="332"/>
      <c r="D32" s="347" t="str">
        <f>IF(ข้อมูลนร.2!D30="","",ข้อมูลนร.2!D30)</f>
        <v/>
      </c>
      <c r="E32" s="540"/>
      <c r="F32" s="342"/>
      <c r="G32" s="342"/>
      <c r="H32" s="342"/>
      <c r="I32" s="342"/>
      <c r="J32" s="342"/>
      <c r="K32" s="342"/>
      <c r="L32" s="342"/>
      <c r="M32" s="342"/>
      <c r="N32" s="342"/>
      <c r="O32" s="342"/>
      <c r="P32" s="342"/>
      <c r="Q32" s="342"/>
      <c r="R32" s="342"/>
      <c r="S32" s="342"/>
      <c r="T32" s="342"/>
      <c r="U32" s="342"/>
      <c r="V32" s="342"/>
      <c r="W32" s="342"/>
      <c r="X32" s="342"/>
      <c r="Y32" s="342"/>
      <c r="Z32" s="342"/>
      <c r="AA32" s="342"/>
      <c r="AB32" s="342"/>
      <c r="AC32" s="342"/>
      <c r="AD32" s="342"/>
      <c r="AE32" s="342"/>
      <c r="AF32" s="342"/>
      <c r="AG32" s="342"/>
      <c r="AH32" s="342"/>
      <c r="AI32" s="342"/>
      <c r="AJ32" s="342"/>
      <c r="AK32" s="348" t="str">
        <f t="shared" si="1"/>
        <v/>
      </c>
      <c r="AL32" s="349" t="str">
        <f t="shared" si="2"/>
        <v/>
      </c>
      <c r="AM32" s="349" t="str">
        <f t="shared" si="3"/>
        <v/>
      </c>
      <c r="AN32" s="349" t="str">
        <f t="shared" si="4"/>
        <v/>
      </c>
      <c r="AO32" s="349" t="str">
        <f t="shared" si="5"/>
        <v/>
      </c>
      <c r="AP32" s="332"/>
      <c r="AQ32" s="329"/>
    </row>
    <row r="33" spans="2:43">
      <c r="B33" s="329"/>
      <c r="C33" s="332"/>
      <c r="D33" s="347" t="str">
        <f>IF(ข้อมูลนร.2!D31="","",ข้อมูลนร.2!D31)</f>
        <v/>
      </c>
      <c r="E33" s="540"/>
      <c r="F33" s="342"/>
      <c r="G33" s="342"/>
      <c r="H33" s="342"/>
      <c r="I33" s="342"/>
      <c r="J33" s="342"/>
      <c r="K33" s="342"/>
      <c r="L33" s="342"/>
      <c r="M33" s="342"/>
      <c r="N33" s="342"/>
      <c r="O33" s="342"/>
      <c r="P33" s="342"/>
      <c r="Q33" s="342"/>
      <c r="R33" s="342"/>
      <c r="S33" s="342"/>
      <c r="T33" s="342"/>
      <c r="U33" s="342"/>
      <c r="V33" s="342"/>
      <c r="W33" s="342"/>
      <c r="X33" s="342"/>
      <c r="Y33" s="342"/>
      <c r="Z33" s="342"/>
      <c r="AA33" s="342"/>
      <c r="AB33" s="342"/>
      <c r="AC33" s="342"/>
      <c r="AD33" s="342"/>
      <c r="AE33" s="342"/>
      <c r="AF33" s="342"/>
      <c r="AG33" s="342"/>
      <c r="AH33" s="342"/>
      <c r="AI33" s="342"/>
      <c r="AJ33" s="342"/>
      <c r="AK33" s="348" t="str">
        <f t="shared" si="1"/>
        <v/>
      </c>
      <c r="AL33" s="349" t="str">
        <f t="shared" si="2"/>
        <v/>
      </c>
      <c r="AM33" s="349" t="str">
        <f t="shared" si="3"/>
        <v/>
      </c>
      <c r="AN33" s="349" t="str">
        <f t="shared" si="4"/>
        <v/>
      </c>
      <c r="AO33" s="349" t="str">
        <f t="shared" si="5"/>
        <v/>
      </c>
      <c r="AP33" s="332"/>
      <c r="AQ33" s="329"/>
    </row>
    <row r="34" spans="2:43">
      <c r="B34" s="329"/>
      <c r="C34" s="332"/>
      <c r="D34" s="347" t="str">
        <f>IF(ข้อมูลนร.2!D32="","",ข้อมูลนร.2!D32)</f>
        <v/>
      </c>
      <c r="E34" s="540"/>
      <c r="F34" s="342"/>
      <c r="G34" s="342"/>
      <c r="H34" s="342"/>
      <c r="I34" s="342"/>
      <c r="J34" s="342"/>
      <c r="K34" s="342"/>
      <c r="L34" s="342"/>
      <c r="M34" s="342"/>
      <c r="N34" s="342"/>
      <c r="O34" s="342"/>
      <c r="P34" s="342"/>
      <c r="Q34" s="342"/>
      <c r="R34" s="342"/>
      <c r="S34" s="342"/>
      <c r="T34" s="342"/>
      <c r="U34" s="342"/>
      <c r="V34" s="342"/>
      <c r="W34" s="342"/>
      <c r="X34" s="342"/>
      <c r="Y34" s="342"/>
      <c r="Z34" s="342"/>
      <c r="AA34" s="342"/>
      <c r="AB34" s="342"/>
      <c r="AC34" s="342"/>
      <c r="AD34" s="342"/>
      <c r="AE34" s="342"/>
      <c r="AF34" s="342"/>
      <c r="AG34" s="342"/>
      <c r="AH34" s="342"/>
      <c r="AI34" s="342"/>
      <c r="AJ34" s="342"/>
      <c r="AK34" s="348" t="str">
        <f t="shared" si="1"/>
        <v/>
      </c>
      <c r="AL34" s="349" t="str">
        <f t="shared" si="2"/>
        <v/>
      </c>
      <c r="AM34" s="349" t="str">
        <f t="shared" si="3"/>
        <v/>
      </c>
      <c r="AN34" s="349" t="str">
        <f t="shared" si="4"/>
        <v/>
      </c>
      <c r="AO34" s="349" t="str">
        <f t="shared" si="5"/>
        <v/>
      </c>
      <c r="AP34" s="332"/>
      <c r="AQ34" s="329"/>
    </row>
    <row r="35" spans="2:43">
      <c r="B35" s="329"/>
      <c r="C35" s="332"/>
      <c r="D35" s="347" t="str">
        <f>IF(ข้อมูลนร.2!D33="","",ข้อมูลนร.2!D33)</f>
        <v/>
      </c>
      <c r="E35" s="540"/>
      <c r="F35" s="342"/>
      <c r="G35" s="342"/>
      <c r="H35" s="342"/>
      <c r="I35" s="342"/>
      <c r="J35" s="342"/>
      <c r="K35" s="342"/>
      <c r="L35" s="342"/>
      <c r="M35" s="342"/>
      <c r="N35" s="342"/>
      <c r="O35" s="342"/>
      <c r="P35" s="342"/>
      <c r="Q35" s="342"/>
      <c r="R35" s="342"/>
      <c r="S35" s="342"/>
      <c r="T35" s="342"/>
      <c r="U35" s="342"/>
      <c r="V35" s="342"/>
      <c r="W35" s="342"/>
      <c r="X35" s="342"/>
      <c r="Y35" s="342"/>
      <c r="Z35" s="342"/>
      <c r="AA35" s="342"/>
      <c r="AB35" s="342"/>
      <c r="AC35" s="342"/>
      <c r="AD35" s="342"/>
      <c r="AE35" s="342"/>
      <c r="AF35" s="342"/>
      <c r="AG35" s="342"/>
      <c r="AH35" s="342"/>
      <c r="AI35" s="342"/>
      <c r="AJ35" s="342"/>
      <c r="AK35" s="348" t="str">
        <f t="shared" si="1"/>
        <v/>
      </c>
      <c r="AL35" s="349" t="str">
        <f t="shared" si="2"/>
        <v/>
      </c>
      <c r="AM35" s="349" t="str">
        <f t="shared" si="3"/>
        <v/>
      </c>
      <c r="AN35" s="349" t="str">
        <f t="shared" si="4"/>
        <v/>
      </c>
      <c r="AO35" s="349" t="str">
        <f t="shared" si="5"/>
        <v/>
      </c>
      <c r="AP35" s="332"/>
      <c r="AQ35" s="329"/>
    </row>
    <row r="36" spans="2:43">
      <c r="B36" s="329"/>
      <c r="C36" s="332"/>
      <c r="D36" s="347" t="str">
        <f>IF(ข้อมูลนร.2!D34="","",ข้อมูลนร.2!D34)</f>
        <v/>
      </c>
      <c r="E36" s="540"/>
      <c r="F36" s="342"/>
      <c r="G36" s="342"/>
      <c r="H36" s="342"/>
      <c r="I36" s="342"/>
      <c r="J36" s="342"/>
      <c r="K36" s="342"/>
      <c r="L36" s="342"/>
      <c r="M36" s="342"/>
      <c r="N36" s="342"/>
      <c r="O36" s="342"/>
      <c r="P36" s="342"/>
      <c r="Q36" s="342"/>
      <c r="R36" s="342"/>
      <c r="S36" s="342"/>
      <c r="T36" s="342"/>
      <c r="U36" s="342"/>
      <c r="V36" s="342"/>
      <c r="W36" s="342"/>
      <c r="X36" s="342"/>
      <c r="Y36" s="342"/>
      <c r="Z36" s="342"/>
      <c r="AA36" s="342"/>
      <c r="AB36" s="342"/>
      <c r="AC36" s="342"/>
      <c r="AD36" s="342"/>
      <c r="AE36" s="342"/>
      <c r="AF36" s="342"/>
      <c r="AG36" s="342"/>
      <c r="AH36" s="342"/>
      <c r="AI36" s="342"/>
      <c r="AJ36" s="342"/>
      <c r="AK36" s="348" t="str">
        <f t="shared" si="1"/>
        <v/>
      </c>
      <c r="AL36" s="349" t="str">
        <f t="shared" si="2"/>
        <v/>
      </c>
      <c r="AM36" s="349" t="str">
        <f t="shared" si="3"/>
        <v/>
      </c>
      <c r="AN36" s="349" t="str">
        <f t="shared" si="4"/>
        <v/>
      </c>
      <c r="AO36" s="349" t="str">
        <f t="shared" si="5"/>
        <v/>
      </c>
      <c r="AP36" s="332"/>
      <c r="AQ36" s="329"/>
    </row>
    <row r="37" spans="2:43">
      <c r="B37" s="329"/>
      <c r="C37" s="332"/>
      <c r="D37" s="347" t="str">
        <f>IF(ข้อมูลนร.2!D35="","",ข้อมูลนร.2!D35)</f>
        <v/>
      </c>
      <c r="E37" s="540"/>
      <c r="F37" s="342"/>
      <c r="G37" s="342"/>
      <c r="H37" s="342"/>
      <c r="I37" s="342"/>
      <c r="J37" s="342"/>
      <c r="K37" s="342"/>
      <c r="L37" s="342"/>
      <c r="M37" s="342"/>
      <c r="N37" s="342"/>
      <c r="O37" s="342"/>
      <c r="P37" s="342"/>
      <c r="Q37" s="342"/>
      <c r="R37" s="342"/>
      <c r="S37" s="342"/>
      <c r="T37" s="342"/>
      <c r="U37" s="342"/>
      <c r="V37" s="342"/>
      <c r="W37" s="342"/>
      <c r="X37" s="342"/>
      <c r="Y37" s="342"/>
      <c r="Z37" s="342"/>
      <c r="AA37" s="342"/>
      <c r="AB37" s="342"/>
      <c r="AC37" s="342"/>
      <c r="AD37" s="342"/>
      <c r="AE37" s="342"/>
      <c r="AF37" s="342"/>
      <c r="AG37" s="342"/>
      <c r="AH37" s="342"/>
      <c r="AI37" s="342"/>
      <c r="AJ37" s="342"/>
      <c r="AK37" s="348" t="str">
        <f t="shared" si="1"/>
        <v/>
      </c>
      <c r="AL37" s="349" t="str">
        <f t="shared" si="2"/>
        <v/>
      </c>
      <c r="AM37" s="349" t="str">
        <f t="shared" si="3"/>
        <v/>
      </c>
      <c r="AN37" s="349" t="str">
        <f t="shared" si="4"/>
        <v/>
      </c>
      <c r="AO37" s="349" t="str">
        <f t="shared" si="5"/>
        <v/>
      </c>
      <c r="AP37" s="332"/>
      <c r="AQ37" s="329"/>
    </row>
    <row r="38" spans="2:43">
      <c r="B38" s="329"/>
      <c r="C38" s="332"/>
      <c r="D38" s="347" t="str">
        <f>IF(ข้อมูลนร.2!D36="","",ข้อมูลนร.2!D36)</f>
        <v/>
      </c>
      <c r="E38" s="540"/>
      <c r="F38" s="342"/>
      <c r="G38" s="342"/>
      <c r="H38" s="342"/>
      <c r="I38" s="342"/>
      <c r="J38" s="342"/>
      <c r="K38" s="342"/>
      <c r="L38" s="342"/>
      <c r="M38" s="342"/>
      <c r="N38" s="342"/>
      <c r="O38" s="342"/>
      <c r="P38" s="342"/>
      <c r="Q38" s="342"/>
      <c r="R38" s="342"/>
      <c r="S38" s="342"/>
      <c r="T38" s="342"/>
      <c r="U38" s="342"/>
      <c r="V38" s="342"/>
      <c r="W38" s="342"/>
      <c r="X38" s="342"/>
      <c r="Y38" s="342"/>
      <c r="Z38" s="342"/>
      <c r="AA38" s="342"/>
      <c r="AB38" s="342"/>
      <c r="AC38" s="342"/>
      <c r="AD38" s="342"/>
      <c r="AE38" s="342"/>
      <c r="AF38" s="342"/>
      <c r="AG38" s="342"/>
      <c r="AH38" s="342"/>
      <c r="AI38" s="342"/>
      <c r="AJ38" s="342"/>
      <c r="AK38" s="348" t="str">
        <f t="shared" si="1"/>
        <v/>
      </c>
      <c r="AL38" s="349" t="str">
        <f t="shared" si="2"/>
        <v/>
      </c>
      <c r="AM38" s="349" t="str">
        <f t="shared" si="3"/>
        <v/>
      </c>
      <c r="AN38" s="349" t="str">
        <f t="shared" si="4"/>
        <v/>
      </c>
      <c r="AO38" s="349" t="str">
        <f t="shared" si="5"/>
        <v/>
      </c>
      <c r="AP38" s="332"/>
      <c r="AQ38" s="329"/>
    </row>
    <row r="39" spans="2:43">
      <c r="B39" s="329"/>
      <c r="C39" s="332"/>
      <c r="D39" s="347" t="str">
        <f>IF(ข้อมูลนร.2!D37="","",ข้อมูลนร.2!D37)</f>
        <v/>
      </c>
      <c r="E39" s="540"/>
      <c r="F39" s="342"/>
      <c r="G39" s="342"/>
      <c r="H39" s="342"/>
      <c r="I39" s="342"/>
      <c r="J39" s="342"/>
      <c r="K39" s="342"/>
      <c r="L39" s="342"/>
      <c r="M39" s="342"/>
      <c r="N39" s="342"/>
      <c r="O39" s="342"/>
      <c r="P39" s="342"/>
      <c r="Q39" s="342"/>
      <c r="R39" s="342"/>
      <c r="S39" s="342"/>
      <c r="T39" s="342"/>
      <c r="U39" s="342"/>
      <c r="V39" s="342"/>
      <c r="W39" s="342"/>
      <c r="X39" s="342"/>
      <c r="Y39" s="342"/>
      <c r="Z39" s="342"/>
      <c r="AA39" s="342"/>
      <c r="AB39" s="342"/>
      <c r="AC39" s="342"/>
      <c r="AD39" s="342"/>
      <c r="AE39" s="342"/>
      <c r="AF39" s="342"/>
      <c r="AG39" s="342"/>
      <c r="AH39" s="342"/>
      <c r="AI39" s="342"/>
      <c r="AJ39" s="342"/>
      <c r="AK39" s="348" t="str">
        <f t="shared" si="1"/>
        <v/>
      </c>
      <c r="AL39" s="349" t="str">
        <f t="shared" si="2"/>
        <v/>
      </c>
      <c r="AM39" s="349" t="str">
        <f t="shared" si="3"/>
        <v/>
      </c>
      <c r="AN39" s="349" t="str">
        <f t="shared" si="4"/>
        <v/>
      </c>
      <c r="AO39" s="349" t="str">
        <f t="shared" si="5"/>
        <v/>
      </c>
      <c r="AP39" s="332"/>
      <c r="AQ39" s="329"/>
    </row>
    <row r="40" spans="2:43">
      <c r="B40" s="329"/>
      <c r="C40" s="332"/>
      <c r="D40" s="347" t="str">
        <f>IF(ข้อมูลนร.2!D38="","",ข้อมูลนร.2!D38)</f>
        <v/>
      </c>
      <c r="E40" s="540"/>
      <c r="F40" s="342"/>
      <c r="G40" s="342"/>
      <c r="H40" s="342"/>
      <c r="I40" s="342"/>
      <c r="J40" s="342"/>
      <c r="K40" s="342"/>
      <c r="L40" s="342"/>
      <c r="M40" s="342"/>
      <c r="N40" s="342"/>
      <c r="O40" s="342"/>
      <c r="P40" s="342"/>
      <c r="Q40" s="342"/>
      <c r="R40" s="342"/>
      <c r="S40" s="342"/>
      <c r="T40" s="342"/>
      <c r="U40" s="342"/>
      <c r="V40" s="342"/>
      <c r="W40" s="342"/>
      <c r="X40" s="342"/>
      <c r="Y40" s="342"/>
      <c r="Z40" s="342"/>
      <c r="AA40" s="342"/>
      <c r="AB40" s="342"/>
      <c r="AC40" s="342"/>
      <c r="AD40" s="342"/>
      <c r="AE40" s="342"/>
      <c r="AF40" s="342"/>
      <c r="AG40" s="342"/>
      <c r="AH40" s="342"/>
      <c r="AI40" s="342"/>
      <c r="AJ40" s="342"/>
      <c r="AK40" s="348" t="str">
        <f t="shared" si="1"/>
        <v/>
      </c>
      <c r="AL40" s="349" t="str">
        <f t="shared" si="2"/>
        <v/>
      </c>
      <c r="AM40" s="349" t="str">
        <f t="shared" si="3"/>
        <v/>
      </c>
      <c r="AN40" s="349" t="str">
        <f t="shared" si="4"/>
        <v/>
      </c>
      <c r="AO40" s="349" t="str">
        <f t="shared" si="5"/>
        <v/>
      </c>
      <c r="AP40" s="332"/>
      <c r="AQ40" s="329"/>
    </row>
    <row r="41" spans="2:43">
      <c r="B41" s="329"/>
      <c r="C41" s="332"/>
      <c r="D41" s="347" t="str">
        <f>IF(ข้อมูลนร.2!D39="","",ข้อมูลนร.2!D39)</f>
        <v/>
      </c>
      <c r="E41" s="540"/>
      <c r="F41" s="342"/>
      <c r="G41" s="342"/>
      <c r="H41" s="342"/>
      <c r="I41" s="342"/>
      <c r="J41" s="342"/>
      <c r="K41" s="342"/>
      <c r="L41" s="342"/>
      <c r="M41" s="342"/>
      <c r="N41" s="342"/>
      <c r="O41" s="342"/>
      <c r="P41" s="342"/>
      <c r="Q41" s="342"/>
      <c r="R41" s="342"/>
      <c r="S41" s="342"/>
      <c r="T41" s="342"/>
      <c r="U41" s="342"/>
      <c r="V41" s="342"/>
      <c r="W41" s="342"/>
      <c r="X41" s="342"/>
      <c r="Y41" s="342"/>
      <c r="Z41" s="342"/>
      <c r="AA41" s="342"/>
      <c r="AB41" s="342"/>
      <c r="AC41" s="342"/>
      <c r="AD41" s="342"/>
      <c r="AE41" s="342"/>
      <c r="AF41" s="342"/>
      <c r="AG41" s="342"/>
      <c r="AH41" s="342"/>
      <c r="AI41" s="342"/>
      <c r="AJ41" s="342"/>
      <c r="AK41" s="348" t="str">
        <f t="shared" si="1"/>
        <v/>
      </c>
      <c r="AL41" s="349" t="str">
        <f t="shared" si="2"/>
        <v/>
      </c>
      <c r="AM41" s="349" t="str">
        <f t="shared" si="3"/>
        <v/>
      </c>
      <c r="AN41" s="349" t="str">
        <f t="shared" si="4"/>
        <v/>
      </c>
      <c r="AO41" s="349" t="str">
        <f t="shared" si="5"/>
        <v/>
      </c>
      <c r="AP41" s="332"/>
      <c r="AQ41" s="329"/>
    </row>
    <row r="42" spans="2:43">
      <c r="B42" s="329"/>
      <c r="C42" s="332"/>
      <c r="D42" s="347" t="str">
        <f>IF(ข้อมูลนร.2!D40="","",ข้อมูลนร.2!D40)</f>
        <v/>
      </c>
      <c r="E42" s="540"/>
      <c r="F42" s="342"/>
      <c r="G42" s="342"/>
      <c r="H42" s="342"/>
      <c r="I42" s="342"/>
      <c r="J42" s="342"/>
      <c r="K42" s="342"/>
      <c r="L42" s="342"/>
      <c r="M42" s="342"/>
      <c r="N42" s="342"/>
      <c r="O42" s="342"/>
      <c r="P42" s="342"/>
      <c r="Q42" s="342"/>
      <c r="R42" s="342"/>
      <c r="S42" s="342"/>
      <c r="T42" s="342"/>
      <c r="U42" s="342"/>
      <c r="V42" s="342"/>
      <c r="W42" s="342"/>
      <c r="X42" s="342"/>
      <c r="Y42" s="342"/>
      <c r="Z42" s="342"/>
      <c r="AA42" s="342"/>
      <c r="AB42" s="342"/>
      <c r="AC42" s="342"/>
      <c r="AD42" s="342"/>
      <c r="AE42" s="342"/>
      <c r="AF42" s="342"/>
      <c r="AG42" s="342"/>
      <c r="AH42" s="342"/>
      <c r="AI42" s="342"/>
      <c r="AJ42" s="342"/>
      <c r="AK42" s="348" t="str">
        <f t="shared" si="1"/>
        <v/>
      </c>
      <c r="AL42" s="349" t="str">
        <f t="shared" si="2"/>
        <v/>
      </c>
      <c r="AM42" s="349" t="str">
        <f t="shared" si="3"/>
        <v/>
      </c>
      <c r="AN42" s="349" t="str">
        <f t="shared" si="4"/>
        <v/>
      </c>
      <c r="AO42" s="349" t="str">
        <f t="shared" si="5"/>
        <v/>
      </c>
      <c r="AP42" s="332"/>
      <c r="AQ42" s="329"/>
    </row>
    <row r="43" spans="2:43">
      <c r="B43" s="329"/>
      <c r="C43" s="332"/>
      <c r="D43" s="347" t="str">
        <f>IF(ข้อมูลนร.2!D41="","",ข้อมูลนร.2!D41)</f>
        <v/>
      </c>
      <c r="E43" s="540"/>
      <c r="F43" s="342"/>
      <c r="G43" s="342"/>
      <c r="H43" s="342"/>
      <c r="I43" s="342"/>
      <c r="J43" s="342"/>
      <c r="K43" s="342"/>
      <c r="L43" s="342"/>
      <c r="M43" s="342"/>
      <c r="N43" s="342"/>
      <c r="O43" s="342"/>
      <c r="P43" s="342"/>
      <c r="Q43" s="342"/>
      <c r="R43" s="342"/>
      <c r="S43" s="342"/>
      <c r="T43" s="342"/>
      <c r="U43" s="342"/>
      <c r="V43" s="342"/>
      <c r="W43" s="342"/>
      <c r="X43" s="342"/>
      <c r="Y43" s="342"/>
      <c r="Z43" s="342"/>
      <c r="AA43" s="342"/>
      <c r="AB43" s="342"/>
      <c r="AC43" s="342"/>
      <c r="AD43" s="342"/>
      <c r="AE43" s="342"/>
      <c r="AF43" s="342"/>
      <c r="AG43" s="342"/>
      <c r="AH43" s="342"/>
      <c r="AI43" s="342"/>
      <c r="AJ43" s="342"/>
      <c r="AK43" s="348" t="str">
        <f t="shared" si="1"/>
        <v/>
      </c>
      <c r="AL43" s="349" t="str">
        <f t="shared" si="2"/>
        <v/>
      </c>
      <c r="AM43" s="349" t="str">
        <f t="shared" si="3"/>
        <v/>
      </c>
      <c r="AN43" s="349" t="str">
        <f t="shared" si="4"/>
        <v/>
      </c>
      <c r="AO43" s="349" t="str">
        <f t="shared" si="5"/>
        <v/>
      </c>
      <c r="AP43" s="332"/>
      <c r="AQ43" s="329"/>
    </row>
    <row r="44" spans="2:43">
      <c r="B44" s="329"/>
      <c r="C44" s="332"/>
      <c r="D44" s="541" t="s">
        <v>65</v>
      </c>
      <c r="E44" s="542"/>
      <c r="F44" s="543"/>
      <c r="G44" s="544"/>
      <c r="H44" s="544"/>
      <c r="I44" s="544"/>
      <c r="J44" s="544"/>
      <c r="K44" s="544"/>
      <c r="L44" s="544"/>
      <c r="M44" s="544"/>
      <c r="N44" s="544"/>
      <c r="O44" s="544"/>
      <c r="P44" s="544"/>
      <c r="Q44" s="544"/>
      <c r="R44" s="544"/>
      <c r="S44" s="544"/>
      <c r="T44" s="544"/>
      <c r="U44" s="544"/>
      <c r="V44" s="544"/>
      <c r="W44" s="544"/>
      <c r="X44" s="544"/>
      <c r="Y44" s="544"/>
      <c r="Z44" s="544"/>
      <c r="AA44" s="544"/>
      <c r="AB44" s="544"/>
      <c r="AC44" s="544"/>
      <c r="AD44" s="544"/>
      <c r="AE44" s="544"/>
      <c r="AF44" s="544"/>
      <c r="AG44" s="544"/>
      <c r="AH44" s="544"/>
      <c r="AI44" s="544"/>
      <c r="AJ44" s="544"/>
      <c r="AK44" s="545"/>
      <c r="AL44" s="546"/>
      <c r="AM44" s="547"/>
      <c r="AN44" s="547"/>
      <c r="AO44" s="548"/>
      <c r="AP44" s="332"/>
      <c r="AQ44" s="329"/>
    </row>
    <row r="45" spans="2:43">
      <c r="B45" s="329"/>
      <c r="C45" s="332"/>
      <c r="D45" s="333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  <c r="AJ45" s="332"/>
      <c r="AK45" s="332"/>
      <c r="AL45" s="332"/>
      <c r="AM45" s="332"/>
      <c r="AN45" s="332"/>
      <c r="AO45" s="332"/>
      <c r="AP45" s="332"/>
      <c r="AQ45" s="329"/>
    </row>
    <row r="46" spans="2:43">
      <c r="B46" s="329"/>
      <c r="C46" s="329"/>
      <c r="D46" s="330"/>
      <c r="E46" s="329"/>
      <c r="F46" s="329"/>
      <c r="G46" s="329"/>
      <c r="H46" s="329"/>
      <c r="I46" s="329"/>
      <c r="J46" s="329"/>
      <c r="K46" s="329"/>
      <c r="L46" s="329"/>
      <c r="M46" s="329"/>
      <c r="N46" s="329"/>
      <c r="O46" s="329"/>
      <c r="P46" s="329"/>
      <c r="Q46" s="329"/>
      <c r="R46" s="329"/>
      <c r="S46" s="329"/>
      <c r="T46" s="329"/>
      <c r="U46" s="329"/>
      <c r="V46" s="329"/>
      <c r="W46" s="329"/>
      <c r="X46" s="329"/>
      <c r="Y46" s="329"/>
      <c r="Z46" s="329"/>
      <c r="AA46" s="329"/>
      <c r="AB46" s="329"/>
      <c r="AC46" s="329"/>
      <c r="AD46" s="329"/>
      <c r="AE46" s="329"/>
      <c r="AF46" s="329"/>
      <c r="AG46" s="329"/>
      <c r="AH46" s="329"/>
      <c r="AI46" s="329"/>
      <c r="AJ46" s="329"/>
      <c r="AK46" s="329"/>
      <c r="AL46" s="329"/>
      <c r="AM46" s="329"/>
      <c r="AN46" s="329"/>
      <c r="AO46" s="329"/>
      <c r="AP46" s="329"/>
      <c r="AQ46" s="329"/>
    </row>
  </sheetData>
  <sheetProtection algorithmName="SHA-512" hashValue="OgpZZCeMCCb6eUj9GzYR87Y8i4lYOQe0bNdi8Rx7vtvIrpUeATnGYOfmNvkqqRc+8iXveisCUNJCMorw2fIoyQ==" saltValue="PY7A4XZiqmgl4pk/V1EoOg==" spinCount="100000" sheet="1" objects="1" scenarios="1" formatCells="0" selectLockedCells="1"/>
  <protectedRanges>
    <protectedRange sqref="F44 V9:V43 AC9:AC43 F7:AJ8" name="ช่วง1"/>
    <protectedRange sqref="R9:U9 F10:U43 W9:AB43 AD9:AJ43" name="ช่วง1_3"/>
    <protectedRange sqref="F9:Q9" name="ช่วง1_2_1"/>
  </protectedRanges>
  <mergeCells count="15">
    <mergeCell ref="E9:E43"/>
    <mergeCell ref="D44:E44"/>
    <mergeCell ref="F44:AK44"/>
    <mergeCell ref="AL44:AO44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3">
    <cfRule type="cellIs" dxfId="10" priority="1" operator="equal">
      <formula>"ข"</formula>
    </cfRule>
    <cfRule type="cellIs" dxfId="9" priority="2" operator="equal">
      <formula>"ล"</formula>
    </cfRule>
    <cfRule type="cellIs" dxfId="8" priority="3" operator="equal">
      <formula>"ป"</formula>
    </cfRule>
    <cfRule type="cellIs" dxfId="7" priority="4" operator="equal">
      <formula>"/"</formula>
    </cfRule>
  </conditionalFormatting>
  <pageMargins left="0.31496062992125984" right="0" top="0.47244094488188981" bottom="0.27559055118110237" header="0.31496062992125984" footer="0.11811023622047245"/>
  <pageSetup paperSize="9" orientation="portrait" blackAndWhite="1" horizontalDpi="4294967293" verticalDpi="0" r:id="rId1"/>
  <ignoredErrors>
    <ignoredError sqref="G6:AJ6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SS!$B$3:$B$9</xm:f>
          </x14:formula1>
          <xm:sqref>F7:AJ7</xm:sqref>
        </x14:dataValidation>
        <x14:dataValidation type="list" allowBlank="1" showInputMessage="1" showErrorMessage="1">
          <x14:formula1>
            <xm:f>SS!$A$3:$A$6</xm:f>
          </x14:formula1>
          <xm:sqref>F9:AJ43</xm:sqref>
        </x14:dataValidation>
        <x14:dataValidation type="list" allowBlank="1" showInputMessage="1" showErrorMessage="1">
          <x14:formula1>
            <xm:f>SS!$D$3</xm:f>
          </x14:formula1>
          <xm:sqref>F8:AJ8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46"/>
  <sheetViews>
    <sheetView showGridLines="0" showRowColHeaders="0" zoomScale="95" zoomScaleNormal="95" workbookViewId="0">
      <selection activeCell="AE5" sqref="AE5:AH5"/>
    </sheetView>
  </sheetViews>
  <sheetFormatPr defaultRowHeight="18.75"/>
  <cols>
    <col min="1" max="1" width="37.125" style="331" customWidth="1"/>
    <col min="2" max="2" width="4.625" style="331" customWidth="1"/>
    <col min="3" max="3" width="3.625" style="331" customWidth="1"/>
    <col min="4" max="4" width="3.125" style="350" customWidth="1"/>
    <col min="5" max="5" width="3.125" style="331" customWidth="1"/>
    <col min="6" max="36" width="2.25" style="331" customWidth="1"/>
    <col min="37" max="37" width="3.625" style="331" customWidth="1"/>
    <col min="38" max="41" width="3.25" style="331" customWidth="1"/>
    <col min="42" max="42" width="3.625" style="331" customWidth="1"/>
    <col min="43" max="43" width="4.625" style="331" customWidth="1"/>
    <col min="44" max="16384" width="9" style="331"/>
  </cols>
  <sheetData>
    <row r="1" spans="2:43">
      <c r="B1" s="329"/>
      <c r="C1" s="329"/>
      <c r="D1" s="330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  <c r="W1" s="329"/>
      <c r="X1" s="329"/>
      <c r="Y1" s="329"/>
      <c r="Z1" s="329"/>
      <c r="AA1" s="329"/>
      <c r="AB1" s="329"/>
      <c r="AC1" s="329"/>
      <c r="AD1" s="329"/>
      <c r="AE1" s="329"/>
      <c r="AF1" s="329"/>
      <c r="AG1" s="329"/>
      <c r="AH1" s="329"/>
      <c r="AI1" s="329"/>
      <c r="AJ1" s="329"/>
      <c r="AK1" s="329"/>
      <c r="AL1" s="329"/>
      <c r="AM1" s="329"/>
      <c r="AN1" s="329"/>
      <c r="AO1" s="329"/>
      <c r="AP1" s="329"/>
      <c r="AQ1" s="329"/>
    </row>
    <row r="2" spans="2:43" ht="21.95" customHeight="1">
      <c r="B2" s="329"/>
      <c r="C2" s="332"/>
      <c r="D2" s="333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  <c r="Y2" s="549"/>
      <c r="Z2" s="549"/>
      <c r="AA2" s="549"/>
      <c r="AB2" s="549"/>
      <c r="AC2" s="549"/>
      <c r="AD2" s="549"/>
      <c r="AE2" s="549"/>
      <c r="AF2" s="549"/>
      <c r="AG2" s="549"/>
      <c r="AH2" s="549"/>
      <c r="AI2" s="549"/>
      <c r="AJ2" s="549"/>
      <c r="AK2" s="549"/>
      <c r="AL2" s="332"/>
      <c r="AM2" s="332"/>
      <c r="AN2" s="332"/>
      <c r="AO2" s="332"/>
      <c r="AP2" s="332"/>
      <c r="AQ2" s="329"/>
    </row>
    <row r="3" spans="2:43" ht="21.95" customHeight="1">
      <c r="B3" s="329"/>
      <c r="C3" s="332"/>
      <c r="D3" s="550" t="s">
        <v>147</v>
      </c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0"/>
      <c r="W3" s="550"/>
      <c r="X3" s="550"/>
      <c r="Y3" s="550"/>
      <c r="Z3" s="550"/>
      <c r="AA3" s="550"/>
      <c r="AB3" s="550"/>
      <c r="AC3" s="550"/>
      <c r="AD3" s="550"/>
      <c r="AE3" s="550"/>
      <c r="AF3" s="550"/>
      <c r="AG3" s="550"/>
      <c r="AH3" s="550"/>
      <c r="AI3" s="550"/>
      <c r="AJ3" s="550"/>
      <c r="AK3" s="550"/>
      <c r="AL3" s="550"/>
      <c r="AM3" s="550"/>
      <c r="AN3" s="550"/>
      <c r="AO3" s="550"/>
      <c r="AP3" s="332"/>
      <c r="AQ3" s="329"/>
    </row>
    <row r="4" spans="2:43" ht="12.75" customHeight="1">
      <c r="B4" s="329"/>
      <c r="C4" s="332"/>
      <c r="D4" s="333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  <c r="Z4" s="334"/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2"/>
      <c r="AM4" s="332"/>
      <c r="AN4" s="332"/>
      <c r="AO4" s="332"/>
      <c r="AP4" s="332"/>
      <c r="AQ4" s="329"/>
    </row>
    <row r="5" spans="2:43">
      <c r="B5" s="329"/>
      <c r="C5" s="332"/>
      <c r="D5" s="551" t="s">
        <v>35</v>
      </c>
      <c r="E5" s="335"/>
      <c r="F5" s="553" t="s">
        <v>58</v>
      </c>
      <c r="G5" s="553"/>
      <c r="H5" s="553"/>
      <c r="I5" s="553"/>
      <c r="J5" s="554"/>
      <c r="K5" s="555">
        <v>2</v>
      </c>
      <c r="L5" s="555"/>
      <c r="M5" s="555"/>
      <c r="N5" s="556" t="s">
        <v>50</v>
      </c>
      <c r="O5" s="556"/>
      <c r="P5" s="556"/>
      <c r="Q5" s="556"/>
      <c r="R5" s="556"/>
      <c r="S5" s="555" t="s">
        <v>57</v>
      </c>
      <c r="T5" s="555"/>
      <c r="U5" s="555"/>
      <c r="V5" s="555"/>
      <c r="W5" s="555"/>
      <c r="X5" s="555"/>
      <c r="Y5" s="555"/>
      <c r="Z5" s="555"/>
      <c r="AA5" s="556" t="s">
        <v>51</v>
      </c>
      <c r="AB5" s="556"/>
      <c r="AC5" s="556"/>
      <c r="AD5" s="556"/>
      <c r="AE5" s="555">
        <v>2567</v>
      </c>
      <c r="AF5" s="555"/>
      <c r="AG5" s="555"/>
      <c r="AH5" s="555"/>
      <c r="AI5" s="336"/>
      <c r="AJ5" s="337"/>
      <c r="AK5" s="338"/>
      <c r="AL5" s="557" t="s">
        <v>59</v>
      </c>
      <c r="AM5" s="558"/>
      <c r="AN5" s="558"/>
      <c r="AO5" s="559"/>
      <c r="AP5" s="332"/>
      <c r="AQ5" s="329"/>
    </row>
    <row r="6" spans="2:43">
      <c r="B6" s="329"/>
      <c r="C6" s="332"/>
      <c r="D6" s="552"/>
      <c r="E6" s="339" t="s">
        <v>49</v>
      </c>
      <c r="F6" s="397">
        <v>1</v>
      </c>
      <c r="G6" s="397">
        <f>F6+1</f>
        <v>2</v>
      </c>
      <c r="H6" s="397">
        <f t="shared" ref="H6:AI6" si="0">G6+1</f>
        <v>3</v>
      </c>
      <c r="I6" s="397">
        <f t="shared" si="0"/>
        <v>4</v>
      </c>
      <c r="J6" s="397">
        <f t="shared" si="0"/>
        <v>5</v>
      </c>
      <c r="K6" s="397">
        <f t="shared" si="0"/>
        <v>6</v>
      </c>
      <c r="L6" s="397">
        <f t="shared" si="0"/>
        <v>7</v>
      </c>
      <c r="M6" s="397">
        <f t="shared" si="0"/>
        <v>8</v>
      </c>
      <c r="N6" s="397">
        <f t="shared" si="0"/>
        <v>9</v>
      </c>
      <c r="O6" s="397">
        <f t="shared" si="0"/>
        <v>10</v>
      </c>
      <c r="P6" s="397">
        <f t="shared" si="0"/>
        <v>11</v>
      </c>
      <c r="Q6" s="397">
        <f t="shared" si="0"/>
        <v>12</v>
      </c>
      <c r="R6" s="397">
        <f t="shared" si="0"/>
        <v>13</v>
      </c>
      <c r="S6" s="397">
        <f t="shared" si="0"/>
        <v>14</v>
      </c>
      <c r="T6" s="397">
        <f t="shared" si="0"/>
        <v>15</v>
      </c>
      <c r="U6" s="397">
        <f t="shared" si="0"/>
        <v>16</v>
      </c>
      <c r="V6" s="397">
        <f t="shared" si="0"/>
        <v>17</v>
      </c>
      <c r="W6" s="397">
        <f t="shared" si="0"/>
        <v>18</v>
      </c>
      <c r="X6" s="397">
        <f t="shared" si="0"/>
        <v>19</v>
      </c>
      <c r="Y6" s="397">
        <f t="shared" si="0"/>
        <v>20</v>
      </c>
      <c r="Z6" s="397">
        <f t="shared" si="0"/>
        <v>21</v>
      </c>
      <c r="AA6" s="397">
        <f t="shared" si="0"/>
        <v>22</v>
      </c>
      <c r="AB6" s="397">
        <f t="shared" si="0"/>
        <v>23</v>
      </c>
      <c r="AC6" s="397">
        <f t="shared" si="0"/>
        <v>24</v>
      </c>
      <c r="AD6" s="397">
        <f t="shared" si="0"/>
        <v>25</v>
      </c>
      <c r="AE6" s="397">
        <f t="shared" si="0"/>
        <v>26</v>
      </c>
      <c r="AF6" s="397">
        <f t="shared" si="0"/>
        <v>27</v>
      </c>
      <c r="AG6" s="397">
        <f t="shared" si="0"/>
        <v>28</v>
      </c>
      <c r="AH6" s="397">
        <f t="shared" si="0"/>
        <v>29</v>
      </c>
      <c r="AI6" s="397">
        <f t="shared" si="0"/>
        <v>30</v>
      </c>
      <c r="AJ6" s="397">
        <f>AI6+1</f>
        <v>31</v>
      </c>
      <c r="AK6" s="340" t="s">
        <v>16</v>
      </c>
      <c r="AL6" s="560" t="str">
        <f>IF(S5="","",S5)</f>
        <v>มีนาคม</v>
      </c>
      <c r="AM6" s="561"/>
      <c r="AN6" s="561"/>
      <c r="AO6" s="562"/>
      <c r="AP6" s="332"/>
      <c r="AQ6" s="329"/>
    </row>
    <row r="7" spans="2:43">
      <c r="B7" s="329"/>
      <c r="C7" s="332"/>
      <c r="D7" s="552"/>
      <c r="E7" s="341" t="s">
        <v>60</v>
      </c>
      <c r="F7" s="342"/>
      <c r="G7" s="342"/>
      <c r="H7" s="342"/>
      <c r="I7" s="342"/>
      <c r="J7" s="342"/>
      <c r="K7" s="342"/>
      <c r="L7" s="342"/>
      <c r="M7" s="342"/>
      <c r="N7" s="342"/>
      <c r="O7" s="342"/>
      <c r="P7" s="342"/>
      <c r="Q7" s="342"/>
      <c r="R7" s="342"/>
      <c r="S7" s="342"/>
      <c r="T7" s="342"/>
      <c r="U7" s="342"/>
      <c r="V7" s="342"/>
      <c r="W7" s="342"/>
      <c r="X7" s="342"/>
      <c r="Y7" s="342"/>
      <c r="Z7" s="342"/>
      <c r="AA7" s="342"/>
      <c r="AB7" s="342"/>
      <c r="AC7" s="342"/>
      <c r="AD7" s="342"/>
      <c r="AE7" s="342"/>
      <c r="AF7" s="342"/>
      <c r="AG7" s="342"/>
      <c r="AH7" s="342"/>
      <c r="AI7" s="342"/>
      <c r="AJ7" s="342"/>
      <c r="AK7" s="343" t="s">
        <v>221</v>
      </c>
      <c r="AL7" s="563"/>
      <c r="AM7" s="564"/>
      <c r="AN7" s="564"/>
      <c r="AO7" s="565"/>
      <c r="AP7" s="332"/>
      <c r="AQ7" s="329"/>
    </row>
    <row r="8" spans="2:43" ht="15.75" customHeight="1">
      <c r="B8" s="329"/>
      <c r="C8" s="332"/>
      <c r="D8" s="344"/>
      <c r="E8" s="345"/>
      <c r="F8" s="342"/>
      <c r="G8" s="342"/>
      <c r="H8" s="342"/>
      <c r="I8" s="342"/>
      <c r="J8" s="342"/>
      <c r="K8" s="342"/>
      <c r="L8" s="342"/>
      <c r="M8" s="342"/>
      <c r="N8" s="342"/>
      <c r="O8" s="342"/>
      <c r="P8" s="342"/>
      <c r="Q8" s="342"/>
      <c r="R8" s="342"/>
      <c r="S8" s="342"/>
      <c r="T8" s="342"/>
      <c r="U8" s="342"/>
      <c r="V8" s="342"/>
      <c r="W8" s="342"/>
      <c r="X8" s="342"/>
      <c r="Y8" s="342"/>
      <c r="Z8" s="342"/>
      <c r="AA8" s="342"/>
      <c r="AB8" s="342"/>
      <c r="AC8" s="342"/>
      <c r="AD8" s="342"/>
      <c r="AE8" s="342"/>
      <c r="AF8" s="342"/>
      <c r="AG8" s="342"/>
      <c r="AH8" s="342"/>
      <c r="AI8" s="342"/>
      <c r="AJ8" s="342"/>
      <c r="AK8" s="338">
        <f>COUNTA(F8:AJ8)</f>
        <v>0</v>
      </c>
      <c r="AL8" s="346" t="s">
        <v>61</v>
      </c>
      <c r="AM8" s="346" t="s">
        <v>62</v>
      </c>
      <c r="AN8" s="346" t="s">
        <v>63</v>
      </c>
      <c r="AO8" s="346" t="s">
        <v>64</v>
      </c>
      <c r="AP8" s="332"/>
      <c r="AQ8" s="329"/>
    </row>
    <row r="9" spans="2:43">
      <c r="B9" s="329"/>
      <c r="C9" s="332"/>
      <c r="D9" s="347" t="str">
        <f>IF(ข้อมูลนร.2!D7="","",ข้อมูลนร.2!D7)</f>
        <v>1</v>
      </c>
      <c r="E9" s="539"/>
      <c r="F9" s="342"/>
      <c r="G9" s="342"/>
      <c r="H9" s="342"/>
      <c r="I9" s="342"/>
      <c r="J9" s="342"/>
      <c r="K9" s="342"/>
      <c r="L9" s="342"/>
      <c r="M9" s="342"/>
      <c r="N9" s="342"/>
      <c r="O9" s="342"/>
      <c r="P9" s="342"/>
      <c r="Q9" s="342"/>
      <c r="R9" s="342"/>
      <c r="S9" s="342"/>
      <c r="T9" s="342"/>
      <c r="U9" s="342"/>
      <c r="V9" s="342"/>
      <c r="W9" s="342"/>
      <c r="X9" s="342"/>
      <c r="Y9" s="342"/>
      <c r="Z9" s="342"/>
      <c r="AA9" s="342"/>
      <c r="AB9" s="342"/>
      <c r="AC9" s="342"/>
      <c r="AD9" s="342"/>
      <c r="AE9" s="342"/>
      <c r="AF9" s="342"/>
      <c r="AG9" s="342"/>
      <c r="AH9" s="342"/>
      <c r="AI9" s="342"/>
      <c r="AJ9" s="342"/>
      <c r="AK9" s="348">
        <f>IF(D9="","",COUNTIF(F9:AJ9,"/"))</f>
        <v>0</v>
      </c>
      <c r="AL9" s="349">
        <f>IF(D9="","",COUNTIF(F9:AJ9,"/"))</f>
        <v>0</v>
      </c>
      <c r="AM9" s="349">
        <f>IF(D9="","",COUNTIF(F9:AJ9,"ป"))</f>
        <v>0</v>
      </c>
      <c r="AN9" s="349">
        <f>IF(D9="","",COUNTIF(F9:AJ9,"ล"))</f>
        <v>0</v>
      </c>
      <c r="AO9" s="349">
        <f>IF(D9="","",COUNTIF(F9:AJ9,"ข"))</f>
        <v>0</v>
      </c>
      <c r="AP9" s="332"/>
      <c r="AQ9" s="329"/>
    </row>
    <row r="10" spans="2:43">
      <c r="B10" s="329"/>
      <c r="C10" s="332"/>
      <c r="D10" s="347" t="str">
        <f>IF(ข้อมูลนร.2!D8="","",ข้อมูลนร.2!D8)</f>
        <v>2</v>
      </c>
      <c r="E10" s="540"/>
      <c r="F10" s="342"/>
      <c r="G10" s="342"/>
      <c r="H10" s="342"/>
      <c r="I10" s="342"/>
      <c r="J10" s="342"/>
      <c r="K10" s="342"/>
      <c r="L10" s="342"/>
      <c r="M10" s="342"/>
      <c r="N10" s="342"/>
      <c r="O10" s="342"/>
      <c r="P10" s="342"/>
      <c r="Q10" s="342"/>
      <c r="R10" s="342"/>
      <c r="S10" s="342"/>
      <c r="T10" s="342"/>
      <c r="U10" s="342"/>
      <c r="V10" s="342"/>
      <c r="W10" s="342"/>
      <c r="X10" s="342"/>
      <c r="Y10" s="342"/>
      <c r="Z10" s="342"/>
      <c r="AA10" s="342"/>
      <c r="AB10" s="342"/>
      <c r="AC10" s="342"/>
      <c r="AD10" s="342"/>
      <c r="AE10" s="342"/>
      <c r="AF10" s="342"/>
      <c r="AG10" s="342"/>
      <c r="AH10" s="342"/>
      <c r="AI10" s="342"/>
      <c r="AJ10" s="342"/>
      <c r="AK10" s="348">
        <f t="shared" ref="AK10:AK43" si="1">IF(D10="","",COUNTIF(F10:AJ10,"/"))</f>
        <v>0</v>
      </c>
      <c r="AL10" s="349">
        <f t="shared" ref="AL10:AL43" si="2">IF(D10="","",COUNTIF(F10:AJ10,"/"))</f>
        <v>0</v>
      </c>
      <c r="AM10" s="349">
        <f t="shared" ref="AM10:AM43" si="3">IF(D10="","",COUNTIF(F10:AJ10,"ป"))</f>
        <v>0</v>
      </c>
      <c r="AN10" s="349">
        <f t="shared" ref="AN10:AN43" si="4">IF(D10="","",COUNTIF(F10:AJ10,"ล"))</f>
        <v>0</v>
      </c>
      <c r="AO10" s="349">
        <f t="shared" ref="AO10:AO43" si="5">IF(D10="","",COUNTIF(F10:AJ10,"ข"))</f>
        <v>0</v>
      </c>
      <c r="AP10" s="332"/>
      <c r="AQ10" s="329"/>
    </row>
    <row r="11" spans="2:43">
      <c r="B11" s="329"/>
      <c r="C11" s="332"/>
      <c r="D11" s="347" t="str">
        <f>IF(ข้อมูลนร.2!D9="","",ข้อมูลนร.2!D9)</f>
        <v>3</v>
      </c>
      <c r="E11" s="540"/>
      <c r="F11" s="342"/>
      <c r="G11" s="342"/>
      <c r="H11" s="342"/>
      <c r="I11" s="342"/>
      <c r="J11" s="342"/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8">
        <f t="shared" si="1"/>
        <v>0</v>
      </c>
      <c r="AL11" s="349">
        <f t="shared" si="2"/>
        <v>0</v>
      </c>
      <c r="AM11" s="349">
        <f t="shared" si="3"/>
        <v>0</v>
      </c>
      <c r="AN11" s="349">
        <f t="shared" si="4"/>
        <v>0</v>
      </c>
      <c r="AO11" s="349">
        <f t="shared" si="5"/>
        <v>0</v>
      </c>
      <c r="AP11" s="332"/>
      <c r="AQ11" s="329"/>
    </row>
    <row r="12" spans="2:43">
      <c r="B12" s="329"/>
      <c r="C12" s="332"/>
      <c r="D12" s="347" t="str">
        <f>IF(ข้อมูลนร.2!D10="","",ข้อมูลนร.2!D10)</f>
        <v>4</v>
      </c>
      <c r="E12" s="540"/>
      <c r="F12" s="342"/>
      <c r="G12" s="342"/>
      <c r="H12" s="342"/>
      <c r="I12" s="342"/>
      <c r="J12" s="342"/>
      <c r="K12" s="342"/>
      <c r="L12" s="342"/>
      <c r="M12" s="342"/>
      <c r="N12" s="342"/>
      <c r="O12" s="342"/>
      <c r="P12" s="342"/>
      <c r="Q12" s="342"/>
      <c r="R12" s="342"/>
      <c r="S12" s="342"/>
      <c r="T12" s="342"/>
      <c r="U12" s="342"/>
      <c r="V12" s="342"/>
      <c r="W12" s="342"/>
      <c r="X12" s="342"/>
      <c r="Y12" s="342"/>
      <c r="Z12" s="342"/>
      <c r="AA12" s="342"/>
      <c r="AB12" s="342"/>
      <c r="AC12" s="342"/>
      <c r="AD12" s="342"/>
      <c r="AE12" s="342"/>
      <c r="AF12" s="342"/>
      <c r="AG12" s="342"/>
      <c r="AH12" s="342"/>
      <c r="AI12" s="342"/>
      <c r="AJ12" s="342"/>
      <c r="AK12" s="348">
        <f t="shared" si="1"/>
        <v>0</v>
      </c>
      <c r="AL12" s="349">
        <f t="shared" si="2"/>
        <v>0</v>
      </c>
      <c r="AM12" s="349">
        <f t="shared" si="3"/>
        <v>0</v>
      </c>
      <c r="AN12" s="349">
        <f t="shared" si="4"/>
        <v>0</v>
      </c>
      <c r="AO12" s="349">
        <f t="shared" si="5"/>
        <v>0</v>
      </c>
      <c r="AP12" s="332"/>
      <c r="AQ12" s="329"/>
    </row>
    <row r="13" spans="2:43">
      <c r="B13" s="329"/>
      <c r="C13" s="332"/>
      <c r="D13" s="347" t="str">
        <f>IF(ข้อมูลนร.2!D11="","",ข้อมูลนร.2!D11)</f>
        <v/>
      </c>
      <c r="E13" s="540"/>
      <c r="F13" s="342"/>
      <c r="G13" s="342"/>
      <c r="H13" s="342"/>
      <c r="I13" s="342"/>
      <c r="J13" s="342"/>
      <c r="K13" s="342"/>
      <c r="L13" s="342"/>
      <c r="M13" s="342"/>
      <c r="N13" s="342"/>
      <c r="O13" s="342"/>
      <c r="P13" s="342"/>
      <c r="Q13" s="342"/>
      <c r="R13" s="342"/>
      <c r="S13" s="342"/>
      <c r="T13" s="342"/>
      <c r="U13" s="342"/>
      <c r="V13" s="342"/>
      <c r="W13" s="342"/>
      <c r="X13" s="342"/>
      <c r="Y13" s="342"/>
      <c r="Z13" s="342"/>
      <c r="AA13" s="342"/>
      <c r="AB13" s="342"/>
      <c r="AC13" s="342"/>
      <c r="AD13" s="342"/>
      <c r="AE13" s="342"/>
      <c r="AF13" s="342"/>
      <c r="AG13" s="342"/>
      <c r="AH13" s="342"/>
      <c r="AI13" s="342"/>
      <c r="AJ13" s="342"/>
      <c r="AK13" s="348" t="str">
        <f t="shared" si="1"/>
        <v/>
      </c>
      <c r="AL13" s="349" t="str">
        <f t="shared" si="2"/>
        <v/>
      </c>
      <c r="AM13" s="349" t="str">
        <f t="shared" si="3"/>
        <v/>
      </c>
      <c r="AN13" s="349" t="str">
        <f t="shared" si="4"/>
        <v/>
      </c>
      <c r="AO13" s="349" t="str">
        <f t="shared" si="5"/>
        <v/>
      </c>
      <c r="AP13" s="332"/>
      <c r="AQ13" s="329"/>
    </row>
    <row r="14" spans="2:43">
      <c r="B14" s="329"/>
      <c r="C14" s="332"/>
      <c r="D14" s="347" t="str">
        <f>IF(ข้อมูลนร.2!D12="","",ข้อมูลนร.2!D12)</f>
        <v/>
      </c>
      <c r="E14" s="540"/>
      <c r="F14" s="342"/>
      <c r="G14" s="342"/>
      <c r="H14" s="342"/>
      <c r="I14" s="342"/>
      <c r="J14" s="342"/>
      <c r="K14" s="342"/>
      <c r="L14" s="342"/>
      <c r="M14" s="342"/>
      <c r="N14" s="342"/>
      <c r="O14" s="342"/>
      <c r="P14" s="342"/>
      <c r="Q14" s="342"/>
      <c r="R14" s="342"/>
      <c r="S14" s="342"/>
      <c r="T14" s="342"/>
      <c r="U14" s="342"/>
      <c r="V14" s="342"/>
      <c r="W14" s="342"/>
      <c r="X14" s="342"/>
      <c r="Y14" s="342"/>
      <c r="Z14" s="342"/>
      <c r="AA14" s="342"/>
      <c r="AB14" s="342"/>
      <c r="AC14" s="342"/>
      <c r="AD14" s="342"/>
      <c r="AE14" s="342"/>
      <c r="AF14" s="342"/>
      <c r="AG14" s="342"/>
      <c r="AH14" s="342"/>
      <c r="AI14" s="342"/>
      <c r="AJ14" s="342"/>
      <c r="AK14" s="348" t="str">
        <f t="shared" si="1"/>
        <v/>
      </c>
      <c r="AL14" s="349" t="str">
        <f t="shared" si="2"/>
        <v/>
      </c>
      <c r="AM14" s="349" t="str">
        <f t="shared" si="3"/>
        <v/>
      </c>
      <c r="AN14" s="349" t="str">
        <f t="shared" si="4"/>
        <v/>
      </c>
      <c r="AO14" s="349" t="str">
        <f t="shared" si="5"/>
        <v/>
      </c>
      <c r="AP14" s="332"/>
      <c r="AQ14" s="329"/>
    </row>
    <row r="15" spans="2:43">
      <c r="B15" s="329"/>
      <c r="C15" s="332"/>
      <c r="D15" s="347" t="str">
        <f>IF(ข้อมูลนร.2!D13="","",ข้อมูลนร.2!D13)</f>
        <v/>
      </c>
      <c r="E15" s="540"/>
      <c r="F15" s="342"/>
      <c r="G15" s="342"/>
      <c r="H15" s="342"/>
      <c r="I15" s="342"/>
      <c r="J15" s="342"/>
      <c r="K15" s="342"/>
      <c r="L15" s="342"/>
      <c r="M15" s="342"/>
      <c r="N15" s="342"/>
      <c r="O15" s="342"/>
      <c r="P15" s="342"/>
      <c r="Q15" s="342"/>
      <c r="R15" s="342"/>
      <c r="S15" s="342"/>
      <c r="T15" s="342"/>
      <c r="U15" s="342"/>
      <c r="V15" s="342"/>
      <c r="W15" s="342"/>
      <c r="X15" s="342"/>
      <c r="Y15" s="342"/>
      <c r="Z15" s="342"/>
      <c r="AA15" s="342"/>
      <c r="AB15" s="342"/>
      <c r="AC15" s="342"/>
      <c r="AD15" s="342"/>
      <c r="AE15" s="342"/>
      <c r="AF15" s="342"/>
      <c r="AG15" s="342"/>
      <c r="AH15" s="342"/>
      <c r="AI15" s="342"/>
      <c r="AJ15" s="342"/>
      <c r="AK15" s="348" t="str">
        <f t="shared" si="1"/>
        <v/>
      </c>
      <c r="AL15" s="349" t="str">
        <f t="shared" si="2"/>
        <v/>
      </c>
      <c r="AM15" s="349" t="str">
        <f t="shared" si="3"/>
        <v/>
      </c>
      <c r="AN15" s="349" t="str">
        <f t="shared" si="4"/>
        <v/>
      </c>
      <c r="AO15" s="349" t="str">
        <f t="shared" si="5"/>
        <v/>
      </c>
      <c r="AP15" s="332"/>
      <c r="AQ15" s="329"/>
    </row>
    <row r="16" spans="2:43">
      <c r="B16" s="329"/>
      <c r="C16" s="332"/>
      <c r="D16" s="347" t="str">
        <f>IF(ข้อมูลนร.2!D14="","",ข้อมูลนร.2!D14)</f>
        <v/>
      </c>
      <c r="E16" s="540"/>
      <c r="F16" s="342"/>
      <c r="G16" s="342"/>
      <c r="H16" s="342"/>
      <c r="I16" s="342"/>
      <c r="J16" s="342"/>
      <c r="K16" s="342"/>
      <c r="L16" s="342"/>
      <c r="M16" s="342"/>
      <c r="N16" s="342"/>
      <c r="O16" s="342"/>
      <c r="P16" s="342"/>
      <c r="Q16" s="342"/>
      <c r="R16" s="342"/>
      <c r="S16" s="342"/>
      <c r="T16" s="342"/>
      <c r="U16" s="342"/>
      <c r="V16" s="342"/>
      <c r="W16" s="342"/>
      <c r="X16" s="342"/>
      <c r="Y16" s="342"/>
      <c r="Z16" s="342"/>
      <c r="AA16" s="342"/>
      <c r="AB16" s="342"/>
      <c r="AC16" s="342"/>
      <c r="AD16" s="342"/>
      <c r="AE16" s="342"/>
      <c r="AF16" s="342"/>
      <c r="AG16" s="342"/>
      <c r="AH16" s="342"/>
      <c r="AI16" s="342"/>
      <c r="AJ16" s="342"/>
      <c r="AK16" s="348" t="str">
        <f t="shared" si="1"/>
        <v/>
      </c>
      <c r="AL16" s="349" t="str">
        <f t="shared" si="2"/>
        <v/>
      </c>
      <c r="AM16" s="349" t="str">
        <f t="shared" si="3"/>
        <v/>
      </c>
      <c r="AN16" s="349" t="str">
        <f t="shared" si="4"/>
        <v/>
      </c>
      <c r="AO16" s="349" t="str">
        <f t="shared" si="5"/>
        <v/>
      </c>
      <c r="AP16" s="332"/>
      <c r="AQ16" s="329"/>
    </row>
    <row r="17" spans="2:43">
      <c r="B17" s="329"/>
      <c r="C17" s="332"/>
      <c r="D17" s="347" t="str">
        <f>IF(ข้อมูลนร.2!D15="","",ข้อมูลนร.2!D15)</f>
        <v/>
      </c>
      <c r="E17" s="540"/>
      <c r="F17" s="342"/>
      <c r="G17" s="342"/>
      <c r="H17" s="342"/>
      <c r="I17" s="342"/>
      <c r="J17" s="342"/>
      <c r="K17" s="342"/>
      <c r="L17" s="342"/>
      <c r="M17" s="342"/>
      <c r="N17" s="342"/>
      <c r="O17" s="342"/>
      <c r="P17" s="342"/>
      <c r="Q17" s="342"/>
      <c r="R17" s="342"/>
      <c r="S17" s="342"/>
      <c r="T17" s="342"/>
      <c r="U17" s="342"/>
      <c r="V17" s="342"/>
      <c r="W17" s="342"/>
      <c r="X17" s="342"/>
      <c r="Y17" s="342"/>
      <c r="Z17" s="342"/>
      <c r="AA17" s="342"/>
      <c r="AB17" s="342"/>
      <c r="AC17" s="342"/>
      <c r="AD17" s="342"/>
      <c r="AE17" s="342"/>
      <c r="AF17" s="342"/>
      <c r="AG17" s="342"/>
      <c r="AH17" s="342"/>
      <c r="AI17" s="342"/>
      <c r="AJ17" s="342"/>
      <c r="AK17" s="348" t="str">
        <f t="shared" si="1"/>
        <v/>
      </c>
      <c r="AL17" s="349" t="str">
        <f t="shared" si="2"/>
        <v/>
      </c>
      <c r="AM17" s="349" t="str">
        <f t="shared" si="3"/>
        <v/>
      </c>
      <c r="AN17" s="349" t="str">
        <f t="shared" si="4"/>
        <v/>
      </c>
      <c r="AO17" s="349" t="str">
        <f t="shared" si="5"/>
        <v/>
      </c>
      <c r="AP17" s="332"/>
      <c r="AQ17" s="329"/>
    </row>
    <row r="18" spans="2:43">
      <c r="B18" s="329"/>
      <c r="C18" s="332"/>
      <c r="D18" s="347" t="str">
        <f>IF(ข้อมูลนร.2!D16="","",ข้อมูลนร.2!D16)</f>
        <v/>
      </c>
      <c r="E18" s="540"/>
      <c r="F18" s="342"/>
      <c r="G18" s="342"/>
      <c r="H18" s="342"/>
      <c r="I18" s="342"/>
      <c r="J18" s="342"/>
      <c r="K18" s="342"/>
      <c r="L18" s="342"/>
      <c r="M18" s="342"/>
      <c r="N18" s="342"/>
      <c r="O18" s="342"/>
      <c r="P18" s="342"/>
      <c r="Q18" s="342"/>
      <c r="R18" s="342"/>
      <c r="S18" s="342"/>
      <c r="T18" s="342"/>
      <c r="U18" s="342"/>
      <c r="V18" s="342"/>
      <c r="W18" s="342"/>
      <c r="X18" s="342"/>
      <c r="Y18" s="342"/>
      <c r="Z18" s="342"/>
      <c r="AA18" s="342"/>
      <c r="AB18" s="342"/>
      <c r="AC18" s="342"/>
      <c r="AD18" s="342"/>
      <c r="AE18" s="342"/>
      <c r="AF18" s="342"/>
      <c r="AG18" s="342"/>
      <c r="AH18" s="342"/>
      <c r="AI18" s="342"/>
      <c r="AJ18" s="342"/>
      <c r="AK18" s="348" t="str">
        <f t="shared" si="1"/>
        <v/>
      </c>
      <c r="AL18" s="349" t="str">
        <f t="shared" si="2"/>
        <v/>
      </c>
      <c r="AM18" s="349" t="str">
        <f t="shared" si="3"/>
        <v/>
      </c>
      <c r="AN18" s="349" t="str">
        <f t="shared" si="4"/>
        <v/>
      </c>
      <c r="AO18" s="349" t="str">
        <f t="shared" si="5"/>
        <v/>
      </c>
      <c r="AP18" s="332"/>
      <c r="AQ18" s="329"/>
    </row>
    <row r="19" spans="2:43">
      <c r="B19" s="329"/>
      <c r="C19" s="332"/>
      <c r="D19" s="347" t="str">
        <f>IF(ข้อมูลนร.2!D17="","",ข้อมูลนร.2!D17)</f>
        <v/>
      </c>
      <c r="E19" s="540"/>
      <c r="F19" s="342"/>
      <c r="G19" s="342"/>
      <c r="H19" s="342"/>
      <c r="I19" s="342"/>
      <c r="J19" s="342"/>
      <c r="K19" s="342"/>
      <c r="L19" s="342"/>
      <c r="M19" s="342"/>
      <c r="N19" s="342"/>
      <c r="O19" s="342"/>
      <c r="P19" s="342"/>
      <c r="Q19" s="342"/>
      <c r="R19" s="342"/>
      <c r="S19" s="342"/>
      <c r="T19" s="342"/>
      <c r="U19" s="342"/>
      <c r="V19" s="342"/>
      <c r="W19" s="342"/>
      <c r="X19" s="342"/>
      <c r="Y19" s="342"/>
      <c r="Z19" s="342"/>
      <c r="AA19" s="342"/>
      <c r="AB19" s="342"/>
      <c r="AC19" s="342"/>
      <c r="AD19" s="342"/>
      <c r="AE19" s="342"/>
      <c r="AF19" s="342"/>
      <c r="AG19" s="342"/>
      <c r="AH19" s="342"/>
      <c r="AI19" s="342"/>
      <c r="AJ19" s="342"/>
      <c r="AK19" s="348" t="str">
        <f t="shared" si="1"/>
        <v/>
      </c>
      <c r="AL19" s="349" t="str">
        <f t="shared" si="2"/>
        <v/>
      </c>
      <c r="AM19" s="349" t="str">
        <f t="shared" si="3"/>
        <v/>
      </c>
      <c r="AN19" s="349" t="str">
        <f t="shared" si="4"/>
        <v/>
      </c>
      <c r="AO19" s="349" t="str">
        <f t="shared" si="5"/>
        <v/>
      </c>
      <c r="AP19" s="332"/>
      <c r="AQ19" s="329"/>
    </row>
    <row r="20" spans="2:43">
      <c r="B20" s="329"/>
      <c r="C20" s="332"/>
      <c r="D20" s="347" t="str">
        <f>IF(ข้อมูลนร.2!D18="","",ข้อมูลนร.2!D18)</f>
        <v/>
      </c>
      <c r="E20" s="540"/>
      <c r="F20" s="342"/>
      <c r="G20" s="342"/>
      <c r="H20" s="342"/>
      <c r="I20" s="342"/>
      <c r="J20" s="342"/>
      <c r="K20" s="342"/>
      <c r="L20" s="342"/>
      <c r="M20" s="342"/>
      <c r="N20" s="342"/>
      <c r="O20" s="342"/>
      <c r="P20" s="342"/>
      <c r="Q20" s="342"/>
      <c r="R20" s="342"/>
      <c r="S20" s="342"/>
      <c r="T20" s="342"/>
      <c r="U20" s="342"/>
      <c r="V20" s="342"/>
      <c r="W20" s="342"/>
      <c r="X20" s="342"/>
      <c r="Y20" s="342"/>
      <c r="Z20" s="342"/>
      <c r="AA20" s="342"/>
      <c r="AB20" s="342"/>
      <c r="AC20" s="342"/>
      <c r="AD20" s="342"/>
      <c r="AE20" s="342"/>
      <c r="AF20" s="342"/>
      <c r="AG20" s="342"/>
      <c r="AH20" s="342"/>
      <c r="AI20" s="342"/>
      <c r="AJ20" s="342"/>
      <c r="AK20" s="348" t="str">
        <f t="shared" si="1"/>
        <v/>
      </c>
      <c r="AL20" s="349" t="str">
        <f t="shared" si="2"/>
        <v/>
      </c>
      <c r="AM20" s="349" t="str">
        <f t="shared" si="3"/>
        <v/>
      </c>
      <c r="AN20" s="349" t="str">
        <f t="shared" si="4"/>
        <v/>
      </c>
      <c r="AO20" s="349" t="str">
        <f t="shared" si="5"/>
        <v/>
      </c>
      <c r="AP20" s="332"/>
      <c r="AQ20" s="329"/>
    </row>
    <row r="21" spans="2:43">
      <c r="B21" s="329"/>
      <c r="C21" s="332"/>
      <c r="D21" s="347" t="str">
        <f>IF(ข้อมูลนร.2!D19="","",ข้อมูลนร.2!D19)</f>
        <v/>
      </c>
      <c r="E21" s="540"/>
      <c r="F21" s="342"/>
      <c r="G21" s="342"/>
      <c r="H21" s="342"/>
      <c r="I21" s="342"/>
      <c r="J21" s="342"/>
      <c r="K21" s="342"/>
      <c r="L21" s="342"/>
      <c r="M21" s="342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8" t="str">
        <f t="shared" si="1"/>
        <v/>
      </c>
      <c r="AL21" s="349" t="str">
        <f t="shared" si="2"/>
        <v/>
      </c>
      <c r="AM21" s="349" t="str">
        <f t="shared" si="3"/>
        <v/>
      </c>
      <c r="AN21" s="349" t="str">
        <f t="shared" si="4"/>
        <v/>
      </c>
      <c r="AO21" s="349" t="str">
        <f t="shared" si="5"/>
        <v/>
      </c>
      <c r="AP21" s="332"/>
      <c r="AQ21" s="329"/>
    </row>
    <row r="22" spans="2:43">
      <c r="B22" s="329"/>
      <c r="C22" s="332"/>
      <c r="D22" s="347" t="str">
        <f>IF(ข้อมูลนร.2!D20="","",ข้อมูลนร.2!D20)</f>
        <v/>
      </c>
      <c r="E22" s="540"/>
      <c r="F22" s="342"/>
      <c r="G22" s="342"/>
      <c r="H22" s="342"/>
      <c r="I22" s="342"/>
      <c r="J22" s="342"/>
      <c r="K22" s="342"/>
      <c r="L22" s="342"/>
      <c r="M22" s="342"/>
      <c r="N22" s="342"/>
      <c r="O22" s="342"/>
      <c r="P22" s="342"/>
      <c r="Q22" s="342"/>
      <c r="R22" s="342"/>
      <c r="S22" s="342"/>
      <c r="T22" s="342"/>
      <c r="U22" s="342"/>
      <c r="V22" s="342"/>
      <c r="W22" s="342"/>
      <c r="X22" s="342"/>
      <c r="Y22" s="342"/>
      <c r="Z22" s="342"/>
      <c r="AA22" s="342"/>
      <c r="AB22" s="342"/>
      <c r="AC22" s="342"/>
      <c r="AD22" s="342"/>
      <c r="AE22" s="342"/>
      <c r="AF22" s="342"/>
      <c r="AG22" s="342"/>
      <c r="AH22" s="342"/>
      <c r="AI22" s="342"/>
      <c r="AJ22" s="342"/>
      <c r="AK22" s="348" t="str">
        <f t="shared" si="1"/>
        <v/>
      </c>
      <c r="AL22" s="349" t="str">
        <f t="shared" si="2"/>
        <v/>
      </c>
      <c r="AM22" s="349" t="str">
        <f t="shared" si="3"/>
        <v/>
      </c>
      <c r="AN22" s="349" t="str">
        <f t="shared" si="4"/>
        <v/>
      </c>
      <c r="AO22" s="349" t="str">
        <f t="shared" si="5"/>
        <v/>
      </c>
      <c r="AP22" s="332"/>
      <c r="AQ22" s="329"/>
    </row>
    <row r="23" spans="2:43">
      <c r="B23" s="329"/>
      <c r="C23" s="332"/>
      <c r="D23" s="347" t="str">
        <f>IF(ข้อมูลนร.2!D21="","",ข้อมูลนร.2!D21)</f>
        <v/>
      </c>
      <c r="E23" s="540"/>
      <c r="F23" s="342"/>
      <c r="G23" s="342"/>
      <c r="H23" s="342"/>
      <c r="I23" s="342"/>
      <c r="J23" s="342"/>
      <c r="K23" s="342"/>
      <c r="L23" s="342"/>
      <c r="M23" s="342"/>
      <c r="N23" s="342"/>
      <c r="O23" s="342"/>
      <c r="P23" s="342"/>
      <c r="Q23" s="342"/>
      <c r="R23" s="342"/>
      <c r="S23" s="342"/>
      <c r="T23" s="342"/>
      <c r="U23" s="342"/>
      <c r="V23" s="342"/>
      <c r="W23" s="342"/>
      <c r="X23" s="342"/>
      <c r="Y23" s="342"/>
      <c r="Z23" s="342"/>
      <c r="AA23" s="342"/>
      <c r="AB23" s="342"/>
      <c r="AC23" s="342"/>
      <c r="AD23" s="342"/>
      <c r="AE23" s="342"/>
      <c r="AF23" s="342"/>
      <c r="AG23" s="342"/>
      <c r="AH23" s="342"/>
      <c r="AI23" s="342"/>
      <c r="AJ23" s="342"/>
      <c r="AK23" s="348" t="str">
        <f t="shared" si="1"/>
        <v/>
      </c>
      <c r="AL23" s="349" t="str">
        <f t="shared" si="2"/>
        <v/>
      </c>
      <c r="AM23" s="349" t="str">
        <f t="shared" si="3"/>
        <v/>
      </c>
      <c r="AN23" s="349" t="str">
        <f t="shared" si="4"/>
        <v/>
      </c>
      <c r="AO23" s="349" t="str">
        <f t="shared" si="5"/>
        <v/>
      </c>
      <c r="AP23" s="332"/>
      <c r="AQ23" s="329"/>
    </row>
    <row r="24" spans="2:43">
      <c r="B24" s="329"/>
      <c r="C24" s="332"/>
      <c r="D24" s="347" t="str">
        <f>IF(ข้อมูลนร.2!D22="","",ข้อมูลนร.2!D22)</f>
        <v/>
      </c>
      <c r="E24" s="540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2"/>
      <c r="V24" s="342"/>
      <c r="W24" s="342"/>
      <c r="X24" s="342"/>
      <c r="Y24" s="342"/>
      <c r="Z24" s="342"/>
      <c r="AA24" s="342"/>
      <c r="AB24" s="342"/>
      <c r="AC24" s="342"/>
      <c r="AD24" s="342"/>
      <c r="AE24" s="342"/>
      <c r="AF24" s="342"/>
      <c r="AG24" s="342"/>
      <c r="AH24" s="342"/>
      <c r="AI24" s="342"/>
      <c r="AJ24" s="342"/>
      <c r="AK24" s="348" t="str">
        <f t="shared" si="1"/>
        <v/>
      </c>
      <c r="AL24" s="349" t="str">
        <f t="shared" si="2"/>
        <v/>
      </c>
      <c r="AM24" s="349" t="str">
        <f t="shared" si="3"/>
        <v/>
      </c>
      <c r="AN24" s="349" t="str">
        <f t="shared" si="4"/>
        <v/>
      </c>
      <c r="AO24" s="349" t="str">
        <f t="shared" si="5"/>
        <v/>
      </c>
      <c r="AP24" s="332"/>
      <c r="AQ24" s="329"/>
    </row>
    <row r="25" spans="2:43">
      <c r="B25" s="329"/>
      <c r="C25" s="332"/>
      <c r="D25" s="347" t="str">
        <f>IF(ข้อมูลนร.2!D23="","",ข้อมูลนร.2!D23)</f>
        <v/>
      </c>
      <c r="E25" s="540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2"/>
      <c r="W25" s="342"/>
      <c r="X25" s="342"/>
      <c r="Y25" s="342"/>
      <c r="Z25" s="342"/>
      <c r="AA25" s="342"/>
      <c r="AB25" s="342"/>
      <c r="AC25" s="342"/>
      <c r="AD25" s="342"/>
      <c r="AE25" s="342"/>
      <c r="AF25" s="342"/>
      <c r="AG25" s="342"/>
      <c r="AH25" s="342"/>
      <c r="AI25" s="342"/>
      <c r="AJ25" s="342"/>
      <c r="AK25" s="348" t="str">
        <f t="shared" si="1"/>
        <v/>
      </c>
      <c r="AL25" s="349" t="str">
        <f t="shared" si="2"/>
        <v/>
      </c>
      <c r="AM25" s="349" t="str">
        <f t="shared" si="3"/>
        <v/>
      </c>
      <c r="AN25" s="349" t="str">
        <f t="shared" si="4"/>
        <v/>
      </c>
      <c r="AO25" s="349" t="str">
        <f t="shared" si="5"/>
        <v/>
      </c>
      <c r="AP25" s="332"/>
      <c r="AQ25" s="329"/>
    </row>
    <row r="26" spans="2:43">
      <c r="B26" s="329"/>
      <c r="C26" s="332"/>
      <c r="D26" s="347" t="str">
        <f>IF(ข้อมูลนร.2!D24="","",ข้อมูลนร.2!D24)</f>
        <v/>
      </c>
      <c r="E26" s="540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2"/>
      <c r="W26" s="342"/>
      <c r="X26" s="342"/>
      <c r="Y26" s="342"/>
      <c r="Z26" s="342"/>
      <c r="AA26" s="342"/>
      <c r="AB26" s="342"/>
      <c r="AC26" s="342"/>
      <c r="AD26" s="342"/>
      <c r="AE26" s="342"/>
      <c r="AF26" s="342"/>
      <c r="AG26" s="342"/>
      <c r="AH26" s="342"/>
      <c r="AI26" s="342"/>
      <c r="AJ26" s="342"/>
      <c r="AK26" s="348" t="str">
        <f t="shared" si="1"/>
        <v/>
      </c>
      <c r="AL26" s="349" t="str">
        <f t="shared" si="2"/>
        <v/>
      </c>
      <c r="AM26" s="349" t="str">
        <f t="shared" si="3"/>
        <v/>
      </c>
      <c r="AN26" s="349" t="str">
        <f t="shared" si="4"/>
        <v/>
      </c>
      <c r="AO26" s="349" t="str">
        <f t="shared" si="5"/>
        <v/>
      </c>
      <c r="AP26" s="332"/>
      <c r="AQ26" s="329"/>
    </row>
    <row r="27" spans="2:43">
      <c r="B27" s="329"/>
      <c r="C27" s="332"/>
      <c r="D27" s="347" t="str">
        <f>IF(ข้อมูลนร.2!D25="","",ข้อมูลนร.2!D25)</f>
        <v/>
      </c>
      <c r="E27" s="540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2"/>
      <c r="W27" s="342"/>
      <c r="X27" s="342"/>
      <c r="Y27" s="342"/>
      <c r="Z27" s="342"/>
      <c r="AA27" s="342"/>
      <c r="AB27" s="342"/>
      <c r="AC27" s="342"/>
      <c r="AD27" s="342"/>
      <c r="AE27" s="342"/>
      <c r="AF27" s="342"/>
      <c r="AG27" s="342"/>
      <c r="AH27" s="342"/>
      <c r="AI27" s="342"/>
      <c r="AJ27" s="342"/>
      <c r="AK27" s="348" t="str">
        <f t="shared" si="1"/>
        <v/>
      </c>
      <c r="AL27" s="349" t="str">
        <f t="shared" si="2"/>
        <v/>
      </c>
      <c r="AM27" s="349" t="str">
        <f t="shared" si="3"/>
        <v/>
      </c>
      <c r="AN27" s="349" t="str">
        <f t="shared" si="4"/>
        <v/>
      </c>
      <c r="AO27" s="349" t="str">
        <f t="shared" si="5"/>
        <v/>
      </c>
      <c r="AP27" s="332"/>
      <c r="AQ27" s="329"/>
    </row>
    <row r="28" spans="2:43">
      <c r="B28" s="329"/>
      <c r="C28" s="332"/>
      <c r="D28" s="347" t="str">
        <f>IF(ข้อมูลนร.2!D26="","",ข้อมูลนร.2!D26)</f>
        <v/>
      </c>
      <c r="E28" s="540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2"/>
      <c r="W28" s="342"/>
      <c r="X28" s="342"/>
      <c r="Y28" s="342"/>
      <c r="Z28" s="342"/>
      <c r="AA28" s="342"/>
      <c r="AB28" s="342"/>
      <c r="AC28" s="342"/>
      <c r="AD28" s="342"/>
      <c r="AE28" s="342"/>
      <c r="AF28" s="342"/>
      <c r="AG28" s="342"/>
      <c r="AH28" s="342"/>
      <c r="AI28" s="342"/>
      <c r="AJ28" s="342"/>
      <c r="AK28" s="348" t="str">
        <f t="shared" si="1"/>
        <v/>
      </c>
      <c r="AL28" s="349" t="str">
        <f t="shared" si="2"/>
        <v/>
      </c>
      <c r="AM28" s="349" t="str">
        <f t="shared" si="3"/>
        <v/>
      </c>
      <c r="AN28" s="349" t="str">
        <f t="shared" si="4"/>
        <v/>
      </c>
      <c r="AO28" s="349" t="str">
        <f t="shared" si="5"/>
        <v/>
      </c>
      <c r="AP28" s="332"/>
      <c r="AQ28" s="329"/>
    </row>
    <row r="29" spans="2:43">
      <c r="B29" s="329"/>
      <c r="C29" s="332"/>
      <c r="D29" s="347" t="str">
        <f>IF(ข้อมูลนร.2!D27="","",ข้อมูลนร.2!D27)</f>
        <v/>
      </c>
      <c r="E29" s="540"/>
      <c r="F29" s="342"/>
      <c r="G29" s="342"/>
      <c r="H29" s="342"/>
      <c r="I29" s="342"/>
      <c r="J29" s="342"/>
      <c r="K29" s="342"/>
      <c r="L29" s="342"/>
      <c r="M29" s="342"/>
      <c r="N29" s="342"/>
      <c r="O29" s="342"/>
      <c r="P29" s="342"/>
      <c r="Q29" s="342"/>
      <c r="R29" s="342"/>
      <c r="S29" s="342"/>
      <c r="T29" s="342"/>
      <c r="U29" s="342"/>
      <c r="V29" s="342"/>
      <c r="W29" s="342"/>
      <c r="X29" s="342"/>
      <c r="Y29" s="342"/>
      <c r="Z29" s="342"/>
      <c r="AA29" s="342"/>
      <c r="AB29" s="342"/>
      <c r="AC29" s="342"/>
      <c r="AD29" s="342"/>
      <c r="AE29" s="342"/>
      <c r="AF29" s="342"/>
      <c r="AG29" s="342"/>
      <c r="AH29" s="342"/>
      <c r="AI29" s="342"/>
      <c r="AJ29" s="342"/>
      <c r="AK29" s="348" t="str">
        <f t="shared" si="1"/>
        <v/>
      </c>
      <c r="AL29" s="349" t="str">
        <f t="shared" si="2"/>
        <v/>
      </c>
      <c r="AM29" s="349" t="str">
        <f t="shared" si="3"/>
        <v/>
      </c>
      <c r="AN29" s="349" t="str">
        <f t="shared" si="4"/>
        <v/>
      </c>
      <c r="AO29" s="349" t="str">
        <f t="shared" si="5"/>
        <v/>
      </c>
      <c r="AP29" s="332"/>
      <c r="AQ29" s="329"/>
    </row>
    <row r="30" spans="2:43">
      <c r="B30" s="329"/>
      <c r="C30" s="332"/>
      <c r="D30" s="347" t="str">
        <f>IF(ข้อมูลนร.2!D28="","",ข้อมูลนร.2!D28)</f>
        <v/>
      </c>
      <c r="E30" s="540"/>
      <c r="F30" s="342"/>
      <c r="G30" s="342"/>
      <c r="H30" s="342"/>
      <c r="I30" s="342"/>
      <c r="J30" s="342"/>
      <c r="K30" s="342"/>
      <c r="L30" s="342"/>
      <c r="M30" s="342"/>
      <c r="N30" s="342"/>
      <c r="O30" s="342"/>
      <c r="P30" s="342"/>
      <c r="Q30" s="342"/>
      <c r="R30" s="342"/>
      <c r="S30" s="342"/>
      <c r="T30" s="342"/>
      <c r="U30" s="342"/>
      <c r="V30" s="342"/>
      <c r="W30" s="342"/>
      <c r="X30" s="342"/>
      <c r="Y30" s="342"/>
      <c r="Z30" s="342"/>
      <c r="AA30" s="342"/>
      <c r="AB30" s="342"/>
      <c r="AC30" s="342"/>
      <c r="AD30" s="342"/>
      <c r="AE30" s="342"/>
      <c r="AF30" s="342"/>
      <c r="AG30" s="342"/>
      <c r="AH30" s="342"/>
      <c r="AI30" s="342"/>
      <c r="AJ30" s="342"/>
      <c r="AK30" s="348" t="str">
        <f t="shared" si="1"/>
        <v/>
      </c>
      <c r="AL30" s="349" t="str">
        <f t="shared" si="2"/>
        <v/>
      </c>
      <c r="AM30" s="349" t="str">
        <f t="shared" si="3"/>
        <v/>
      </c>
      <c r="AN30" s="349" t="str">
        <f t="shared" si="4"/>
        <v/>
      </c>
      <c r="AO30" s="349" t="str">
        <f t="shared" si="5"/>
        <v/>
      </c>
      <c r="AP30" s="332"/>
      <c r="AQ30" s="329"/>
    </row>
    <row r="31" spans="2:43">
      <c r="B31" s="329"/>
      <c r="C31" s="332"/>
      <c r="D31" s="347" t="str">
        <f>IF(ข้อมูลนร.2!D29="","",ข้อมูลนร.2!D29)</f>
        <v/>
      </c>
      <c r="E31" s="540"/>
      <c r="F31" s="342"/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342"/>
      <c r="S31" s="342"/>
      <c r="T31" s="342"/>
      <c r="U31" s="342"/>
      <c r="V31" s="342"/>
      <c r="W31" s="342"/>
      <c r="X31" s="342"/>
      <c r="Y31" s="342"/>
      <c r="Z31" s="342"/>
      <c r="AA31" s="342"/>
      <c r="AB31" s="342"/>
      <c r="AC31" s="342"/>
      <c r="AD31" s="342"/>
      <c r="AE31" s="342"/>
      <c r="AF31" s="342"/>
      <c r="AG31" s="342"/>
      <c r="AH31" s="342"/>
      <c r="AI31" s="342"/>
      <c r="AJ31" s="342"/>
      <c r="AK31" s="348" t="str">
        <f t="shared" si="1"/>
        <v/>
      </c>
      <c r="AL31" s="349" t="str">
        <f t="shared" si="2"/>
        <v/>
      </c>
      <c r="AM31" s="349" t="str">
        <f t="shared" si="3"/>
        <v/>
      </c>
      <c r="AN31" s="349" t="str">
        <f t="shared" si="4"/>
        <v/>
      </c>
      <c r="AO31" s="349" t="str">
        <f t="shared" si="5"/>
        <v/>
      </c>
      <c r="AP31" s="332"/>
      <c r="AQ31" s="329"/>
    </row>
    <row r="32" spans="2:43">
      <c r="B32" s="329"/>
      <c r="C32" s="332"/>
      <c r="D32" s="347" t="str">
        <f>IF(ข้อมูลนร.2!D30="","",ข้อมูลนร.2!D30)</f>
        <v/>
      </c>
      <c r="E32" s="540"/>
      <c r="F32" s="342"/>
      <c r="G32" s="342"/>
      <c r="H32" s="342"/>
      <c r="I32" s="342"/>
      <c r="J32" s="342"/>
      <c r="K32" s="342"/>
      <c r="L32" s="342"/>
      <c r="M32" s="342"/>
      <c r="N32" s="342"/>
      <c r="O32" s="342"/>
      <c r="P32" s="342"/>
      <c r="Q32" s="342"/>
      <c r="R32" s="342"/>
      <c r="S32" s="342"/>
      <c r="T32" s="342"/>
      <c r="U32" s="342"/>
      <c r="V32" s="342"/>
      <c r="W32" s="342"/>
      <c r="X32" s="342"/>
      <c r="Y32" s="342"/>
      <c r="Z32" s="342"/>
      <c r="AA32" s="342"/>
      <c r="AB32" s="342"/>
      <c r="AC32" s="342"/>
      <c r="AD32" s="342"/>
      <c r="AE32" s="342"/>
      <c r="AF32" s="342"/>
      <c r="AG32" s="342"/>
      <c r="AH32" s="342"/>
      <c r="AI32" s="342"/>
      <c r="AJ32" s="342"/>
      <c r="AK32" s="348" t="str">
        <f t="shared" si="1"/>
        <v/>
      </c>
      <c r="AL32" s="349" t="str">
        <f t="shared" si="2"/>
        <v/>
      </c>
      <c r="AM32" s="349" t="str">
        <f t="shared" si="3"/>
        <v/>
      </c>
      <c r="AN32" s="349" t="str">
        <f t="shared" si="4"/>
        <v/>
      </c>
      <c r="AO32" s="349" t="str">
        <f t="shared" si="5"/>
        <v/>
      </c>
      <c r="AP32" s="332"/>
      <c r="AQ32" s="329"/>
    </row>
    <row r="33" spans="2:43">
      <c r="B33" s="329"/>
      <c r="C33" s="332"/>
      <c r="D33" s="347" t="str">
        <f>IF(ข้อมูลนร.2!D31="","",ข้อมูลนร.2!D31)</f>
        <v/>
      </c>
      <c r="E33" s="540"/>
      <c r="F33" s="342"/>
      <c r="G33" s="342"/>
      <c r="H33" s="342"/>
      <c r="I33" s="342"/>
      <c r="J33" s="342"/>
      <c r="K33" s="342"/>
      <c r="L33" s="342"/>
      <c r="M33" s="342"/>
      <c r="N33" s="342"/>
      <c r="O33" s="342"/>
      <c r="P33" s="342"/>
      <c r="Q33" s="342"/>
      <c r="R33" s="342"/>
      <c r="S33" s="342"/>
      <c r="T33" s="342"/>
      <c r="U33" s="342"/>
      <c r="V33" s="342"/>
      <c r="W33" s="342"/>
      <c r="X33" s="342"/>
      <c r="Y33" s="342"/>
      <c r="Z33" s="342"/>
      <c r="AA33" s="342"/>
      <c r="AB33" s="342"/>
      <c r="AC33" s="342"/>
      <c r="AD33" s="342"/>
      <c r="AE33" s="342"/>
      <c r="AF33" s="342"/>
      <c r="AG33" s="342"/>
      <c r="AH33" s="342"/>
      <c r="AI33" s="342"/>
      <c r="AJ33" s="342"/>
      <c r="AK33" s="348" t="str">
        <f t="shared" si="1"/>
        <v/>
      </c>
      <c r="AL33" s="349" t="str">
        <f t="shared" si="2"/>
        <v/>
      </c>
      <c r="AM33" s="349" t="str">
        <f t="shared" si="3"/>
        <v/>
      </c>
      <c r="AN33" s="349" t="str">
        <f t="shared" si="4"/>
        <v/>
      </c>
      <c r="AO33" s="349" t="str">
        <f t="shared" si="5"/>
        <v/>
      </c>
      <c r="AP33" s="332"/>
      <c r="AQ33" s="329"/>
    </row>
    <row r="34" spans="2:43">
      <c r="B34" s="329"/>
      <c r="C34" s="332"/>
      <c r="D34" s="347" t="str">
        <f>IF(ข้อมูลนร.2!D32="","",ข้อมูลนร.2!D32)</f>
        <v/>
      </c>
      <c r="E34" s="540"/>
      <c r="F34" s="342"/>
      <c r="G34" s="342"/>
      <c r="H34" s="342"/>
      <c r="I34" s="342"/>
      <c r="J34" s="342"/>
      <c r="K34" s="342"/>
      <c r="L34" s="342"/>
      <c r="M34" s="342"/>
      <c r="N34" s="342"/>
      <c r="O34" s="342"/>
      <c r="P34" s="342"/>
      <c r="Q34" s="342"/>
      <c r="R34" s="342"/>
      <c r="S34" s="342"/>
      <c r="T34" s="342"/>
      <c r="U34" s="342"/>
      <c r="V34" s="342"/>
      <c r="W34" s="342"/>
      <c r="X34" s="342"/>
      <c r="Y34" s="342"/>
      <c r="Z34" s="342"/>
      <c r="AA34" s="342"/>
      <c r="AB34" s="342"/>
      <c r="AC34" s="342"/>
      <c r="AD34" s="342"/>
      <c r="AE34" s="342"/>
      <c r="AF34" s="342"/>
      <c r="AG34" s="342"/>
      <c r="AH34" s="342"/>
      <c r="AI34" s="342"/>
      <c r="AJ34" s="342"/>
      <c r="AK34" s="348" t="str">
        <f t="shared" si="1"/>
        <v/>
      </c>
      <c r="AL34" s="349" t="str">
        <f t="shared" si="2"/>
        <v/>
      </c>
      <c r="AM34" s="349" t="str">
        <f t="shared" si="3"/>
        <v/>
      </c>
      <c r="AN34" s="349" t="str">
        <f t="shared" si="4"/>
        <v/>
      </c>
      <c r="AO34" s="349" t="str">
        <f t="shared" si="5"/>
        <v/>
      </c>
      <c r="AP34" s="332"/>
      <c r="AQ34" s="329"/>
    </row>
    <row r="35" spans="2:43">
      <c r="B35" s="329"/>
      <c r="C35" s="332"/>
      <c r="D35" s="347" t="str">
        <f>IF(ข้อมูลนร.2!D33="","",ข้อมูลนร.2!D33)</f>
        <v/>
      </c>
      <c r="E35" s="540"/>
      <c r="F35" s="342"/>
      <c r="G35" s="342"/>
      <c r="H35" s="342"/>
      <c r="I35" s="342"/>
      <c r="J35" s="342"/>
      <c r="K35" s="342"/>
      <c r="L35" s="342"/>
      <c r="M35" s="342"/>
      <c r="N35" s="342"/>
      <c r="O35" s="342"/>
      <c r="P35" s="342"/>
      <c r="Q35" s="342"/>
      <c r="R35" s="342"/>
      <c r="S35" s="342"/>
      <c r="T35" s="342"/>
      <c r="U35" s="342"/>
      <c r="V35" s="342"/>
      <c r="W35" s="342"/>
      <c r="X35" s="342"/>
      <c r="Y35" s="342"/>
      <c r="Z35" s="342"/>
      <c r="AA35" s="342"/>
      <c r="AB35" s="342"/>
      <c r="AC35" s="342"/>
      <c r="AD35" s="342"/>
      <c r="AE35" s="342"/>
      <c r="AF35" s="342"/>
      <c r="AG35" s="342"/>
      <c r="AH35" s="342"/>
      <c r="AI35" s="342"/>
      <c r="AJ35" s="342"/>
      <c r="AK35" s="348" t="str">
        <f t="shared" si="1"/>
        <v/>
      </c>
      <c r="AL35" s="349" t="str">
        <f t="shared" si="2"/>
        <v/>
      </c>
      <c r="AM35" s="349" t="str">
        <f t="shared" si="3"/>
        <v/>
      </c>
      <c r="AN35" s="349" t="str">
        <f t="shared" si="4"/>
        <v/>
      </c>
      <c r="AO35" s="349" t="str">
        <f t="shared" si="5"/>
        <v/>
      </c>
      <c r="AP35" s="332"/>
      <c r="AQ35" s="329"/>
    </row>
    <row r="36" spans="2:43">
      <c r="B36" s="329"/>
      <c r="C36" s="332"/>
      <c r="D36" s="347" t="str">
        <f>IF(ข้อมูลนร.2!D34="","",ข้อมูลนร.2!D34)</f>
        <v/>
      </c>
      <c r="E36" s="540"/>
      <c r="F36" s="342"/>
      <c r="G36" s="342"/>
      <c r="H36" s="342"/>
      <c r="I36" s="342"/>
      <c r="J36" s="342"/>
      <c r="K36" s="342"/>
      <c r="L36" s="342"/>
      <c r="M36" s="342"/>
      <c r="N36" s="342"/>
      <c r="O36" s="342"/>
      <c r="P36" s="342"/>
      <c r="Q36" s="342"/>
      <c r="R36" s="342"/>
      <c r="S36" s="342"/>
      <c r="T36" s="342"/>
      <c r="U36" s="342"/>
      <c r="V36" s="342"/>
      <c r="W36" s="342"/>
      <c r="X36" s="342"/>
      <c r="Y36" s="342"/>
      <c r="Z36" s="342"/>
      <c r="AA36" s="342"/>
      <c r="AB36" s="342"/>
      <c r="AC36" s="342"/>
      <c r="AD36" s="342"/>
      <c r="AE36" s="342"/>
      <c r="AF36" s="342"/>
      <c r="AG36" s="342"/>
      <c r="AH36" s="342"/>
      <c r="AI36" s="342"/>
      <c r="AJ36" s="342"/>
      <c r="AK36" s="348" t="str">
        <f t="shared" si="1"/>
        <v/>
      </c>
      <c r="AL36" s="349" t="str">
        <f t="shared" si="2"/>
        <v/>
      </c>
      <c r="AM36" s="349" t="str">
        <f t="shared" si="3"/>
        <v/>
      </c>
      <c r="AN36" s="349" t="str">
        <f t="shared" si="4"/>
        <v/>
      </c>
      <c r="AO36" s="349" t="str">
        <f t="shared" si="5"/>
        <v/>
      </c>
      <c r="AP36" s="332"/>
      <c r="AQ36" s="329"/>
    </row>
    <row r="37" spans="2:43">
      <c r="B37" s="329"/>
      <c r="C37" s="332"/>
      <c r="D37" s="347" t="str">
        <f>IF(ข้อมูลนร.2!D35="","",ข้อมูลนร.2!D35)</f>
        <v/>
      </c>
      <c r="E37" s="540"/>
      <c r="F37" s="342"/>
      <c r="G37" s="342"/>
      <c r="H37" s="342"/>
      <c r="I37" s="342"/>
      <c r="J37" s="342"/>
      <c r="K37" s="342"/>
      <c r="L37" s="342"/>
      <c r="M37" s="342"/>
      <c r="N37" s="342"/>
      <c r="O37" s="342"/>
      <c r="P37" s="342"/>
      <c r="Q37" s="342"/>
      <c r="R37" s="342"/>
      <c r="S37" s="342"/>
      <c r="T37" s="342"/>
      <c r="U37" s="342"/>
      <c r="V37" s="342"/>
      <c r="W37" s="342"/>
      <c r="X37" s="342"/>
      <c r="Y37" s="342"/>
      <c r="Z37" s="342"/>
      <c r="AA37" s="342"/>
      <c r="AB37" s="342"/>
      <c r="AC37" s="342"/>
      <c r="AD37" s="342"/>
      <c r="AE37" s="342"/>
      <c r="AF37" s="342"/>
      <c r="AG37" s="342"/>
      <c r="AH37" s="342"/>
      <c r="AI37" s="342"/>
      <c r="AJ37" s="342"/>
      <c r="AK37" s="348" t="str">
        <f t="shared" si="1"/>
        <v/>
      </c>
      <c r="AL37" s="349" t="str">
        <f t="shared" si="2"/>
        <v/>
      </c>
      <c r="AM37" s="349" t="str">
        <f t="shared" si="3"/>
        <v/>
      </c>
      <c r="AN37" s="349" t="str">
        <f t="shared" si="4"/>
        <v/>
      </c>
      <c r="AO37" s="349" t="str">
        <f t="shared" si="5"/>
        <v/>
      </c>
      <c r="AP37" s="332"/>
      <c r="AQ37" s="329"/>
    </row>
    <row r="38" spans="2:43">
      <c r="B38" s="329"/>
      <c r="C38" s="332"/>
      <c r="D38" s="347" t="str">
        <f>IF(ข้อมูลนร.2!D36="","",ข้อมูลนร.2!D36)</f>
        <v/>
      </c>
      <c r="E38" s="540"/>
      <c r="F38" s="342"/>
      <c r="G38" s="342"/>
      <c r="H38" s="342"/>
      <c r="I38" s="342"/>
      <c r="J38" s="342"/>
      <c r="K38" s="342"/>
      <c r="L38" s="342"/>
      <c r="M38" s="342"/>
      <c r="N38" s="342"/>
      <c r="O38" s="342"/>
      <c r="P38" s="342"/>
      <c r="Q38" s="342"/>
      <c r="R38" s="342"/>
      <c r="S38" s="342"/>
      <c r="T38" s="342"/>
      <c r="U38" s="342"/>
      <c r="V38" s="342"/>
      <c r="W38" s="342"/>
      <c r="X38" s="342"/>
      <c r="Y38" s="342"/>
      <c r="Z38" s="342"/>
      <c r="AA38" s="342"/>
      <c r="AB38" s="342"/>
      <c r="AC38" s="342"/>
      <c r="AD38" s="342"/>
      <c r="AE38" s="342"/>
      <c r="AF38" s="342"/>
      <c r="AG38" s="342"/>
      <c r="AH38" s="342"/>
      <c r="AI38" s="342"/>
      <c r="AJ38" s="342"/>
      <c r="AK38" s="348" t="str">
        <f t="shared" si="1"/>
        <v/>
      </c>
      <c r="AL38" s="349" t="str">
        <f t="shared" si="2"/>
        <v/>
      </c>
      <c r="AM38" s="349" t="str">
        <f t="shared" si="3"/>
        <v/>
      </c>
      <c r="AN38" s="349" t="str">
        <f t="shared" si="4"/>
        <v/>
      </c>
      <c r="AO38" s="349" t="str">
        <f t="shared" si="5"/>
        <v/>
      </c>
      <c r="AP38" s="332"/>
      <c r="AQ38" s="329"/>
    </row>
    <row r="39" spans="2:43">
      <c r="B39" s="329"/>
      <c r="C39" s="332"/>
      <c r="D39" s="347" t="str">
        <f>IF(ข้อมูลนร.2!D37="","",ข้อมูลนร.2!D37)</f>
        <v/>
      </c>
      <c r="E39" s="540"/>
      <c r="F39" s="342"/>
      <c r="G39" s="342"/>
      <c r="H39" s="342"/>
      <c r="I39" s="342"/>
      <c r="J39" s="342"/>
      <c r="K39" s="342"/>
      <c r="L39" s="342"/>
      <c r="M39" s="342"/>
      <c r="N39" s="342"/>
      <c r="O39" s="342"/>
      <c r="P39" s="342"/>
      <c r="Q39" s="342"/>
      <c r="R39" s="342"/>
      <c r="S39" s="342"/>
      <c r="T39" s="342"/>
      <c r="U39" s="342"/>
      <c r="V39" s="342"/>
      <c r="W39" s="342"/>
      <c r="X39" s="342"/>
      <c r="Y39" s="342"/>
      <c r="Z39" s="342"/>
      <c r="AA39" s="342"/>
      <c r="AB39" s="342"/>
      <c r="AC39" s="342"/>
      <c r="AD39" s="342"/>
      <c r="AE39" s="342"/>
      <c r="AF39" s="342"/>
      <c r="AG39" s="342"/>
      <c r="AH39" s="342"/>
      <c r="AI39" s="342"/>
      <c r="AJ39" s="342"/>
      <c r="AK39" s="348" t="str">
        <f t="shared" si="1"/>
        <v/>
      </c>
      <c r="AL39" s="349" t="str">
        <f t="shared" si="2"/>
        <v/>
      </c>
      <c r="AM39" s="349" t="str">
        <f t="shared" si="3"/>
        <v/>
      </c>
      <c r="AN39" s="349" t="str">
        <f t="shared" si="4"/>
        <v/>
      </c>
      <c r="AO39" s="349" t="str">
        <f t="shared" si="5"/>
        <v/>
      </c>
      <c r="AP39" s="332"/>
      <c r="AQ39" s="329"/>
    </row>
    <row r="40" spans="2:43">
      <c r="B40" s="329"/>
      <c r="C40" s="332"/>
      <c r="D40" s="347" t="str">
        <f>IF(ข้อมูลนร.2!D38="","",ข้อมูลนร.2!D38)</f>
        <v/>
      </c>
      <c r="E40" s="540"/>
      <c r="F40" s="342"/>
      <c r="G40" s="342"/>
      <c r="H40" s="342"/>
      <c r="I40" s="342"/>
      <c r="J40" s="342"/>
      <c r="K40" s="342"/>
      <c r="L40" s="342"/>
      <c r="M40" s="342"/>
      <c r="N40" s="342"/>
      <c r="O40" s="342"/>
      <c r="P40" s="342"/>
      <c r="Q40" s="342"/>
      <c r="R40" s="342"/>
      <c r="S40" s="342"/>
      <c r="T40" s="342"/>
      <c r="U40" s="342"/>
      <c r="V40" s="342"/>
      <c r="W40" s="342"/>
      <c r="X40" s="342"/>
      <c r="Y40" s="342"/>
      <c r="Z40" s="342"/>
      <c r="AA40" s="342"/>
      <c r="AB40" s="342"/>
      <c r="AC40" s="342"/>
      <c r="AD40" s="342"/>
      <c r="AE40" s="342"/>
      <c r="AF40" s="342"/>
      <c r="AG40" s="342"/>
      <c r="AH40" s="342"/>
      <c r="AI40" s="342"/>
      <c r="AJ40" s="342"/>
      <c r="AK40" s="348" t="str">
        <f t="shared" si="1"/>
        <v/>
      </c>
      <c r="AL40" s="349" t="str">
        <f t="shared" si="2"/>
        <v/>
      </c>
      <c r="AM40" s="349" t="str">
        <f t="shared" si="3"/>
        <v/>
      </c>
      <c r="AN40" s="349" t="str">
        <f t="shared" si="4"/>
        <v/>
      </c>
      <c r="AO40" s="349" t="str">
        <f t="shared" si="5"/>
        <v/>
      </c>
      <c r="AP40" s="332"/>
      <c r="AQ40" s="329"/>
    </row>
    <row r="41" spans="2:43">
      <c r="B41" s="329"/>
      <c r="C41" s="332"/>
      <c r="D41" s="347" t="str">
        <f>IF(ข้อมูลนร.2!D39="","",ข้อมูลนร.2!D39)</f>
        <v/>
      </c>
      <c r="E41" s="540"/>
      <c r="F41" s="342"/>
      <c r="G41" s="342"/>
      <c r="H41" s="342"/>
      <c r="I41" s="342"/>
      <c r="J41" s="342"/>
      <c r="K41" s="342"/>
      <c r="L41" s="342"/>
      <c r="M41" s="342"/>
      <c r="N41" s="342"/>
      <c r="O41" s="342"/>
      <c r="P41" s="342"/>
      <c r="Q41" s="342"/>
      <c r="R41" s="342"/>
      <c r="S41" s="342"/>
      <c r="T41" s="342"/>
      <c r="U41" s="342"/>
      <c r="V41" s="342"/>
      <c r="W41" s="342"/>
      <c r="X41" s="342"/>
      <c r="Y41" s="342"/>
      <c r="Z41" s="342"/>
      <c r="AA41" s="342"/>
      <c r="AB41" s="342"/>
      <c r="AC41" s="342"/>
      <c r="AD41" s="342"/>
      <c r="AE41" s="342"/>
      <c r="AF41" s="342"/>
      <c r="AG41" s="342"/>
      <c r="AH41" s="342"/>
      <c r="AI41" s="342"/>
      <c r="AJ41" s="342"/>
      <c r="AK41" s="348" t="str">
        <f t="shared" si="1"/>
        <v/>
      </c>
      <c r="AL41" s="349" t="str">
        <f t="shared" si="2"/>
        <v/>
      </c>
      <c r="AM41" s="349" t="str">
        <f t="shared" si="3"/>
        <v/>
      </c>
      <c r="AN41" s="349" t="str">
        <f t="shared" si="4"/>
        <v/>
      </c>
      <c r="AO41" s="349" t="str">
        <f t="shared" si="5"/>
        <v/>
      </c>
      <c r="AP41" s="332"/>
      <c r="AQ41" s="329"/>
    </row>
    <row r="42" spans="2:43">
      <c r="B42" s="329"/>
      <c r="C42" s="332"/>
      <c r="D42" s="347" t="str">
        <f>IF(ข้อมูลนร.2!D40="","",ข้อมูลนร.2!D40)</f>
        <v/>
      </c>
      <c r="E42" s="540"/>
      <c r="F42" s="342"/>
      <c r="G42" s="342"/>
      <c r="H42" s="342"/>
      <c r="I42" s="342"/>
      <c r="J42" s="342"/>
      <c r="K42" s="342"/>
      <c r="L42" s="342"/>
      <c r="M42" s="342"/>
      <c r="N42" s="342"/>
      <c r="O42" s="342"/>
      <c r="P42" s="342"/>
      <c r="Q42" s="342"/>
      <c r="R42" s="342"/>
      <c r="S42" s="342"/>
      <c r="T42" s="342"/>
      <c r="U42" s="342"/>
      <c r="V42" s="342"/>
      <c r="W42" s="342"/>
      <c r="X42" s="342"/>
      <c r="Y42" s="342"/>
      <c r="Z42" s="342"/>
      <c r="AA42" s="342"/>
      <c r="AB42" s="342"/>
      <c r="AC42" s="342"/>
      <c r="AD42" s="342"/>
      <c r="AE42" s="342"/>
      <c r="AF42" s="342"/>
      <c r="AG42" s="342"/>
      <c r="AH42" s="342"/>
      <c r="AI42" s="342"/>
      <c r="AJ42" s="342"/>
      <c r="AK42" s="348" t="str">
        <f t="shared" si="1"/>
        <v/>
      </c>
      <c r="AL42" s="349" t="str">
        <f t="shared" si="2"/>
        <v/>
      </c>
      <c r="AM42" s="349" t="str">
        <f t="shared" si="3"/>
        <v/>
      </c>
      <c r="AN42" s="349" t="str">
        <f t="shared" si="4"/>
        <v/>
      </c>
      <c r="AO42" s="349" t="str">
        <f t="shared" si="5"/>
        <v/>
      </c>
      <c r="AP42" s="332"/>
      <c r="AQ42" s="329"/>
    </row>
    <row r="43" spans="2:43">
      <c r="B43" s="329"/>
      <c r="C43" s="332"/>
      <c r="D43" s="347" t="str">
        <f>IF(ข้อมูลนร.2!D41="","",ข้อมูลนร.2!D41)</f>
        <v/>
      </c>
      <c r="E43" s="540"/>
      <c r="F43" s="342"/>
      <c r="G43" s="342"/>
      <c r="H43" s="342"/>
      <c r="I43" s="342"/>
      <c r="J43" s="342"/>
      <c r="K43" s="342"/>
      <c r="L43" s="342"/>
      <c r="M43" s="342"/>
      <c r="N43" s="342"/>
      <c r="O43" s="342"/>
      <c r="P43" s="342"/>
      <c r="Q43" s="342"/>
      <c r="R43" s="342"/>
      <c r="S43" s="342"/>
      <c r="T43" s="342"/>
      <c r="U43" s="342"/>
      <c r="V43" s="342"/>
      <c r="W43" s="342"/>
      <c r="X43" s="342"/>
      <c r="Y43" s="342"/>
      <c r="Z43" s="342"/>
      <c r="AA43" s="342"/>
      <c r="AB43" s="342"/>
      <c r="AC43" s="342"/>
      <c r="AD43" s="342"/>
      <c r="AE43" s="342"/>
      <c r="AF43" s="342"/>
      <c r="AG43" s="342"/>
      <c r="AH43" s="342"/>
      <c r="AI43" s="342"/>
      <c r="AJ43" s="342"/>
      <c r="AK43" s="348" t="str">
        <f t="shared" si="1"/>
        <v/>
      </c>
      <c r="AL43" s="349" t="str">
        <f t="shared" si="2"/>
        <v/>
      </c>
      <c r="AM43" s="349" t="str">
        <f t="shared" si="3"/>
        <v/>
      </c>
      <c r="AN43" s="349" t="str">
        <f t="shared" si="4"/>
        <v/>
      </c>
      <c r="AO43" s="349" t="str">
        <f t="shared" si="5"/>
        <v/>
      </c>
      <c r="AP43" s="332"/>
      <c r="AQ43" s="329"/>
    </row>
    <row r="44" spans="2:43">
      <c r="B44" s="329"/>
      <c r="C44" s="332"/>
      <c r="D44" s="541" t="s">
        <v>65</v>
      </c>
      <c r="E44" s="542"/>
      <c r="F44" s="543"/>
      <c r="G44" s="544"/>
      <c r="H44" s="544"/>
      <c r="I44" s="544"/>
      <c r="J44" s="544"/>
      <c r="K44" s="544"/>
      <c r="L44" s="544"/>
      <c r="M44" s="544"/>
      <c r="N44" s="544"/>
      <c r="O44" s="544"/>
      <c r="P44" s="544"/>
      <c r="Q44" s="544"/>
      <c r="R44" s="544"/>
      <c r="S44" s="544"/>
      <c r="T44" s="544"/>
      <c r="U44" s="544"/>
      <c r="V44" s="544"/>
      <c r="W44" s="544"/>
      <c r="X44" s="544"/>
      <c r="Y44" s="544"/>
      <c r="Z44" s="544"/>
      <c r="AA44" s="544"/>
      <c r="AB44" s="544"/>
      <c r="AC44" s="544"/>
      <c r="AD44" s="544"/>
      <c r="AE44" s="544"/>
      <c r="AF44" s="544"/>
      <c r="AG44" s="544"/>
      <c r="AH44" s="544"/>
      <c r="AI44" s="544"/>
      <c r="AJ44" s="544"/>
      <c r="AK44" s="545"/>
      <c r="AL44" s="546"/>
      <c r="AM44" s="547"/>
      <c r="AN44" s="547"/>
      <c r="AO44" s="548"/>
      <c r="AP44" s="332"/>
      <c r="AQ44" s="329"/>
    </row>
    <row r="45" spans="2:43">
      <c r="B45" s="329"/>
      <c r="C45" s="332"/>
      <c r="D45" s="333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  <c r="AJ45" s="332"/>
      <c r="AK45" s="332"/>
      <c r="AL45" s="332"/>
      <c r="AM45" s="332"/>
      <c r="AN45" s="332"/>
      <c r="AO45" s="332"/>
      <c r="AP45" s="332"/>
      <c r="AQ45" s="329"/>
    </row>
    <row r="46" spans="2:43">
      <c r="B46" s="329"/>
      <c r="C46" s="329"/>
      <c r="D46" s="330"/>
      <c r="E46" s="329"/>
      <c r="F46" s="329"/>
      <c r="G46" s="329"/>
      <c r="H46" s="329"/>
      <c r="I46" s="329"/>
      <c r="J46" s="329"/>
      <c r="K46" s="329"/>
      <c r="L46" s="329"/>
      <c r="M46" s="329"/>
      <c r="N46" s="329"/>
      <c r="O46" s="329"/>
      <c r="P46" s="329"/>
      <c r="Q46" s="329"/>
      <c r="R46" s="329"/>
      <c r="S46" s="329"/>
      <c r="T46" s="329"/>
      <c r="U46" s="329"/>
      <c r="V46" s="329"/>
      <c r="W46" s="329"/>
      <c r="X46" s="329"/>
      <c r="Y46" s="329"/>
      <c r="Z46" s="329"/>
      <c r="AA46" s="329"/>
      <c r="AB46" s="329"/>
      <c r="AC46" s="329"/>
      <c r="AD46" s="329"/>
      <c r="AE46" s="329"/>
      <c r="AF46" s="329"/>
      <c r="AG46" s="329"/>
      <c r="AH46" s="329"/>
      <c r="AI46" s="329"/>
      <c r="AJ46" s="329"/>
      <c r="AK46" s="329"/>
      <c r="AL46" s="329"/>
      <c r="AM46" s="329"/>
      <c r="AN46" s="329"/>
      <c r="AO46" s="329"/>
      <c r="AP46" s="329"/>
      <c r="AQ46" s="329"/>
    </row>
  </sheetData>
  <sheetProtection algorithmName="SHA-512" hashValue="34m/X3QuJLydGZ5v5YcjZjZtuOy0l9Cl1N5hnAO8GdongWxIZPCIPW0pIywXUCF844dkBLEsXBRRd8J/El+mvg==" saltValue="kSBDNu7Wnmy4kpPbfU+2yQ==" spinCount="100000" sheet="1" objects="1" scenarios="1" formatCells="0" selectLockedCells="1"/>
  <protectedRanges>
    <protectedRange sqref="F44 V9:V43 AC9:AC43 F7:AJ8" name="ช่วง1"/>
    <protectedRange sqref="R9:U9 F10:U43 W9:AB43 AD9:AJ43" name="ช่วง1_3"/>
    <protectedRange sqref="F9:Q9" name="ช่วง1_2_1"/>
  </protectedRanges>
  <mergeCells count="15">
    <mergeCell ref="E9:E43"/>
    <mergeCell ref="D44:E44"/>
    <mergeCell ref="F44:AK44"/>
    <mergeCell ref="AL44:AO44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3">
    <cfRule type="cellIs" dxfId="6" priority="1" operator="equal">
      <formula>"ข"</formula>
    </cfRule>
    <cfRule type="cellIs" dxfId="5" priority="2" operator="equal">
      <formula>"ล"</formula>
    </cfRule>
    <cfRule type="cellIs" dxfId="4" priority="3" operator="equal">
      <formula>"ป"</formula>
    </cfRule>
    <cfRule type="cellIs" dxfId="3" priority="4" operator="equal">
      <formula>"/"</formula>
    </cfRule>
  </conditionalFormatting>
  <pageMargins left="0.31496062992125984" right="0" top="0.47244094488188981" bottom="0.27559055118110237" header="0.31496062992125984" footer="0.11811023622047245"/>
  <pageSetup paperSize="9" orientation="portrait" blackAndWhite="1" horizontalDpi="4294967293" verticalDpi="0" r:id="rId1"/>
  <ignoredErrors>
    <ignoredError sqref="G6:AJ6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SS!$D$3</xm:f>
          </x14:formula1>
          <xm:sqref>F8:AJ8</xm:sqref>
        </x14:dataValidation>
        <x14:dataValidation type="list" allowBlank="1" showInputMessage="1" showErrorMessage="1">
          <x14:formula1>
            <xm:f>SS!$A$3:$A$6</xm:f>
          </x14:formula1>
          <xm:sqref>F9:AJ43</xm:sqref>
        </x14:dataValidation>
        <x14:dataValidation type="list" allowBlank="1" showInputMessage="1" showErrorMessage="1">
          <x14:formula1>
            <xm:f>SS!$B$3:$B$9</xm:f>
          </x14:formula1>
          <xm:sqref>F7:AJ7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autoPageBreaks="0"/>
  </sheetPr>
  <dimension ref="B1:Y46"/>
  <sheetViews>
    <sheetView showGridLines="0" showRowColHeaders="0" zoomScale="95" zoomScaleNormal="95" workbookViewId="0">
      <selection activeCell="V12" sqref="V12"/>
    </sheetView>
  </sheetViews>
  <sheetFormatPr defaultColWidth="4.625" defaultRowHeight="18.75"/>
  <cols>
    <col min="1" max="1" width="38.125" style="353" customWidth="1"/>
    <col min="2" max="3" width="4.75" style="353" customWidth="1"/>
    <col min="4" max="4" width="4" style="369" customWidth="1"/>
    <col min="5" max="17" width="4.125" style="353" customWidth="1"/>
    <col min="18" max="21" width="4.625" style="353"/>
    <col min="22" max="22" width="6.125" style="353" customWidth="1"/>
    <col min="23" max="23" width="6.75" style="353" customWidth="1"/>
    <col min="24" max="25" width="4.75" style="353" customWidth="1"/>
    <col min="26" max="16384" width="4.625" style="353"/>
  </cols>
  <sheetData>
    <row r="1" spans="2:25">
      <c r="B1" s="351"/>
      <c r="C1" s="351"/>
      <c r="D1" s="352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</row>
    <row r="2" spans="2:25" ht="25.5" customHeight="1">
      <c r="B2" s="351"/>
      <c r="C2" s="332"/>
      <c r="D2" s="354"/>
      <c r="E2" s="332"/>
      <c r="F2" s="582" t="s">
        <v>222</v>
      </c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332"/>
      <c r="X2" s="332"/>
      <c r="Y2" s="351"/>
    </row>
    <row r="3" spans="2:25" ht="25.5" customHeight="1">
      <c r="B3" s="351"/>
      <c r="C3" s="332"/>
      <c r="D3" s="354"/>
      <c r="E3" s="332"/>
      <c r="F3" s="582" t="str">
        <f>"ชั้น"&amp;""&amp;ข้อมูลพื้นฐาน!T13&amp;"        ปีการศึกษา"&amp;"  "&amp;ข้อมูลพื้นฐาน!T5</f>
        <v>ชั้นประถมศึกษาปีที่  2/3        ปีการศึกษา  2566</v>
      </c>
      <c r="G3" s="582"/>
      <c r="H3" s="582"/>
      <c r="I3" s="582"/>
      <c r="J3" s="582"/>
      <c r="K3" s="582"/>
      <c r="L3" s="582"/>
      <c r="M3" s="582"/>
      <c r="N3" s="582"/>
      <c r="O3" s="582"/>
      <c r="P3" s="582"/>
      <c r="Q3" s="582"/>
      <c r="R3" s="582"/>
      <c r="S3" s="582"/>
      <c r="T3" s="582"/>
      <c r="U3" s="582"/>
      <c r="V3" s="582"/>
      <c r="W3" s="332"/>
      <c r="X3" s="332"/>
      <c r="Y3" s="351"/>
    </row>
    <row r="4" spans="2:25" ht="4.5" customHeight="1">
      <c r="B4" s="351"/>
      <c r="C4" s="332"/>
      <c r="D4" s="354"/>
      <c r="E4" s="332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103"/>
      <c r="Q4" s="103"/>
      <c r="R4" s="103"/>
      <c r="S4" s="103"/>
      <c r="T4" s="103"/>
      <c r="U4" s="103"/>
      <c r="V4" s="332"/>
      <c r="W4" s="332"/>
      <c r="X4" s="332"/>
      <c r="Y4" s="351"/>
    </row>
    <row r="5" spans="2:25" ht="15.75" customHeight="1">
      <c r="B5" s="351"/>
      <c r="C5" s="332"/>
      <c r="D5" s="356"/>
      <c r="E5" s="578" t="str">
        <f>IF(พค!S5="","",พค!S5)</f>
        <v>พฤษภาคม</v>
      </c>
      <c r="F5" s="578" t="str">
        <f>IF(มิย!S5="","",มิย!S5)</f>
        <v>มิถุนายน</v>
      </c>
      <c r="G5" s="578" t="str">
        <f>IF(กค!S5="","",กค!S5)</f>
        <v>กรกฎาคม</v>
      </c>
      <c r="H5" s="578" t="str">
        <f>IF(สค!S5="","",สค!S5)</f>
        <v>สิงหาคม</v>
      </c>
      <c r="I5" s="578" t="str">
        <f>IF(กย!S5="","",กย!S5)</f>
        <v>กันยายน</v>
      </c>
      <c r="J5" s="578" t="str">
        <f>IF(ตค!S5="","",ตค!S5)</f>
        <v>ตุลาคม</v>
      </c>
      <c r="K5" s="578" t="str">
        <f>IF(พย!S5="","",พย!S5)</f>
        <v>พฤศจิกายน</v>
      </c>
      <c r="L5" s="578" t="str">
        <f>IF(ธค!S5="","",ธค!S5)</f>
        <v>ธันวาคม</v>
      </c>
      <c r="M5" s="578" t="str">
        <f>IF(มค!S5="","",มค!S5)</f>
        <v>มกราคม</v>
      </c>
      <c r="N5" s="578" t="str">
        <f>IF(กพ!S5="","",กพ!S5)</f>
        <v>กุมภาพันธ์</v>
      </c>
      <c r="O5" s="578" t="str">
        <f>IF(มีค!S5="","",มีค!S5)</f>
        <v>มีนาคม</v>
      </c>
      <c r="P5" s="579" t="s">
        <v>66</v>
      </c>
      <c r="Q5" s="579" t="s">
        <v>67</v>
      </c>
      <c r="R5" s="583"/>
      <c r="S5" s="584"/>
      <c r="T5" s="584"/>
      <c r="U5" s="585"/>
      <c r="V5" s="556" t="s">
        <v>68</v>
      </c>
      <c r="W5" s="566" t="s">
        <v>110</v>
      </c>
      <c r="X5" s="357"/>
      <c r="Y5" s="351"/>
    </row>
    <row r="6" spans="2:25">
      <c r="B6" s="351"/>
      <c r="C6" s="332"/>
      <c r="D6" s="567" t="s">
        <v>35</v>
      </c>
      <c r="E6" s="578"/>
      <c r="F6" s="578"/>
      <c r="G6" s="578"/>
      <c r="H6" s="578"/>
      <c r="I6" s="578"/>
      <c r="J6" s="578"/>
      <c r="K6" s="578"/>
      <c r="L6" s="578"/>
      <c r="M6" s="578"/>
      <c r="N6" s="578"/>
      <c r="O6" s="578"/>
      <c r="P6" s="580"/>
      <c r="Q6" s="580"/>
      <c r="R6" s="569" t="s">
        <v>225</v>
      </c>
      <c r="S6" s="570"/>
      <c r="T6" s="570"/>
      <c r="U6" s="571"/>
      <c r="V6" s="556"/>
      <c r="W6" s="566"/>
      <c r="X6" s="357"/>
      <c r="Y6" s="351"/>
    </row>
    <row r="7" spans="2:25" ht="15.75" customHeight="1">
      <c r="B7" s="351"/>
      <c r="C7" s="332"/>
      <c r="D7" s="567"/>
      <c r="E7" s="578"/>
      <c r="F7" s="578"/>
      <c r="G7" s="578"/>
      <c r="H7" s="578"/>
      <c r="I7" s="578"/>
      <c r="J7" s="578"/>
      <c r="K7" s="578"/>
      <c r="L7" s="578"/>
      <c r="M7" s="578"/>
      <c r="N7" s="578"/>
      <c r="O7" s="578"/>
      <c r="P7" s="580"/>
      <c r="Q7" s="580"/>
      <c r="R7" s="572" t="s">
        <v>226</v>
      </c>
      <c r="S7" s="573"/>
      <c r="T7" s="573"/>
      <c r="U7" s="574"/>
      <c r="V7" s="556"/>
      <c r="W7" s="566"/>
      <c r="X7" s="357"/>
      <c r="Y7" s="351"/>
    </row>
    <row r="8" spans="2:25" ht="20.25" customHeight="1">
      <c r="B8" s="351"/>
      <c r="C8" s="332"/>
      <c r="D8" s="567"/>
      <c r="E8" s="578"/>
      <c r="F8" s="578"/>
      <c r="G8" s="578"/>
      <c r="H8" s="578"/>
      <c r="I8" s="578"/>
      <c r="J8" s="578"/>
      <c r="K8" s="578"/>
      <c r="L8" s="578"/>
      <c r="M8" s="578"/>
      <c r="N8" s="578"/>
      <c r="O8" s="578"/>
      <c r="P8" s="581"/>
      <c r="Q8" s="581"/>
      <c r="R8" s="575">
        <f>SUM(E9:O9)</f>
        <v>11</v>
      </c>
      <c r="S8" s="576"/>
      <c r="T8" s="576"/>
      <c r="U8" s="577"/>
      <c r="V8" s="556"/>
      <c r="W8" s="566"/>
      <c r="X8" s="357"/>
      <c r="Y8" s="351"/>
    </row>
    <row r="9" spans="2:25" ht="21.75" customHeight="1">
      <c r="B9" s="351"/>
      <c r="C9" s="332"/>
      <c r="D9" s="568"/>
      <c r="E9" s="358">
        <f>พค!AK8</f>
        <v>11</v>
      </c>
      <c r="F9" s="358">
        <f>มิย!AK8</f>
        <v>0</v>
      </c>
      <c r="G9" s="359">
        <f>กค!AK8</f>
        <v>0</v>
      </c>
      <c r="H9" s="359">
        <f>สค!AK8</f>
        <v>0</v>
      </c>
      <c r="I9" s="359">
        <f>กย!AK8</f>
        <v>0</v>
      </c>
      <c r="J9" s="359">
        <f>ตค!AK8</f>
        <v>0</v>
      </c>
      <c r="K9" s="359">
        <f>พย!AK8</f>
        <v>0</v>
      </c>
      <c r="L9" s="359">
        <f>ธค!AK8</f>
        <v>0</v>
      </c>
      <c r="M9" s="359">
        <f>มค!AK8</f>
        <v>0</v>
      </c>
      <c r="N9" s="359">
        <f>กพ!AK8</f>
        <v>0</v>
      </c>
      <c r="O9" s="359">
        <f>มีค!AK8</f>
        <v>0</v>
      </c>
      <c r="P9" s="359">
        <f>SUM(E9:J9)</f>
        <v>11</v>
      </c>
      <c r="Q9" s="359">
        <f>SUM(K9:O9)</f>
        <v>0</v>
      </c>
      <c r="R9" s="359" t="s">
        <v>61</v>
      </c>
      <c r="S9" s="359" t="s">
        <v>62</v>
      </c>
      <c r="T9" s="359" t="s">
        <v>63</v>
      </c>
      <c r="U9" s="360" t="s">
        <v>64</v>
      </c>
      <c r="V9" s="556"/>
      <c r="W9" s="566"/>
      <c r="X9" s="357"/>
      <c r="Y9" s="351"/>
    </row>
    <row r="10" spans="2:25" ht="17.100000000000001" customHeight="1">
      <c r="B10" s="351"/>
      <c r="C10" s="332"/>
      <c r="D10" s="361" t="str">
        <f>IF(ข้อมูลนร.2!D7="","",ข้อมูลนร.2!D7)</f>
        <v>1</v>
      </c>
      <c r="E10" s="362">
        <f>IF(พค!AK9="","",พค!AK9)</f>
        <v>9</v>
      </c>
      <c r="F10" s="107">
        <f>IF(มิย!AK9="","",มิย!AK9)</f>
        <v>0</v>
      </c>
      <c r="G10" s="107">
        <f>IF(กค!AK9="","",กค!AK9)</f>
        <v>0</v>
      </c>
      <c r="H10" s="107">
        <f>IF(สค!AK9="","",สค!AK9)</f>
        <v>0</v>
      </c>
      <c r="I10" s="107">
        <f>IF(กย!AK9="","",กย!AK9)</f>
        <v>0</v>
      </c>
      <c r="J10" s="107">
        <f>IF(ตค!AK9="","",ตค!AK9)</f>
        <v>0</v>
      </c>
      <c r="K10" s="107">
        <f>IF(พย!AK9="","",พย!AK9)</f>
        <v>0</v>
      </c>
      <c r="L10" s="107">
        <f>IF(ธค!AK9="","",ธค!AK9)</f>
        <v>0</v>
      </c>
      <c r="M10" s="107">
        <f>IF(มค!AK9="","",มค!AK9)</f>
        <v>0</v>
      </c>
      <c r="N10" s="107">
        <f>IF(กพ!AK9="","",กพ!AK9)</f>
        <v>0</v>
      </c>
      <c r="O10" s="107">
        <f>IF(มีค!AK9="","",มีค!AK9)</f>
        <v>0</v>
      </c>
      <c r="P10" s="363">
        <f>IF(D10="","",SUM(E10:J10))</f>
        <v>9</v>
      </c>
      <c r="Q10" s="363" t="str">
        <f>IF(SUM(K10:O10)=0,"",SUM(K10:O10))</f>
        <v/>
      </c>
      <c r="R10" s="363">
        <f>IF(D10="","",SUM(E10:O10))</f>
        <v>9</v>
      </c>
      <c r="S10" s="79">
        <f>IF(D10="","",SUM(พค:มีค!AM9))</f>
        <v>1</v>
      </c>
      <c r="T10" s="79">
        <f>IF(D10="","",SUM(พค:มีค!AN9))</f>
        <v>1</v>
      </c>
      <c r="U10" s="79">
        <f>IF(D10="","",SUM(พค:มีค!AO9))</f>
        <v>0</v>
      </c>
      <c r="V10" s="364" t="str">
        <f>IF(Q10="","",(R10/$R$8)*100)</f>
        <v/>
      </c>
      <c r="W10" s="363" t="str">
        <f>IF(Q10="","",IF(V10&gt;=80,"ผ่าน","ไม่ผ่าน"))</f>
        <v/>
      </c>
      <c r="X10" s="365"/>
      <c r="Y10" s="351"/>
    </row>
    <row r="11" spans="2:25" ht="17.100000000000001" customHeight="1">
      <c r="B11" s="351"/>
      <c r="C11" s="332"/>
      <c r="D11" s="361" t="str">
        <f>IF(ข้อมูลนร.2!D8="","",ข้อมูลนร.2!D8)</f>
        <v>2</v>
      </c>
      <c r="E11" s="362">
        <f>IF(พค!AK10="","",พค!AK10)</f>
        <v>9</v>
      </c>
      <c r="F11" s="107">
        <f>IF(มิย!AK10="","",มิย!AK10)</f>
        <v>0</v>
      </c>
      <c r="G11" s="107">
        <f>IF(กค!AK10="","",กค!AK10)</f>
        <v>0</v>
      </c>
      <c r="H11" s="107">
        <f>IF(สค!AK10="","",สค!AK10)</f>
        <v>0</v>
      </c>
      <c r="I11" s="107">
        <f>IF(กย!AK10="","",กย!AK10)</f>
        <v>0</v>
      </c>
      <c r="J11" s="107">
        <f>IF(ตค!AK10="","",ตค!AK10)</f>
        <v>0</v>
      </c>
      <c r="K11" s="107">
        <f>IF(พย!AK10="","",พย!AK10)</f>
        <v>0</v>
      </c>
      <c r="L11" s="107">
        <f>IF(ธค!AK10="","",ธค!AK10)</f>
        <v>0</v>
      </c>
      <c r="M11" s="107">
        <f>IF(มค!AK10="","",มค!AK10)</f>
        <v>0</v>
      </c>
      <c r="N11" s="107">
        <f>IF(กพ!AK10="","",กพ!AK10)</f>
        <v>0</v>
      </c>
      <c r="O11" s="107">
        <f>IF(มีค!AK10="","",มีค!AK10)</f>
        <v>0</v>
      </c>
      <c r="P11" s="363">
        <f t="shared" ref="P11:P44" si="0">IF(D11="","",SUM(E11:J11))</f>
        <v>9</v>
      </c>
      <c r="Q11" s="363" t="str">
        <f t="shared" ref="Q11:Q44" si="1">IF(SUM(K11:O11)=0,"",SUM(K11:O11))</f>
        <v/>
      </c>
      <c r="R11" s="363">
        <f t="shared" ref="R11:R44" si="2">IF(D11="","",SUM(E11:O11))</f>
        <v>9</v>
      </c>
      <c r="S11" s="79">
        <f>IF(D11="","",SUM(พค:มีค!AM10))</f>
        <v>1</v>
      </c>
      <c r="T11" s="79">
        <f>IF(D11="","",SUM(พค:มีค!AN10))</f>
        <v>1</v>
      </c>
      <c r="U11" s="79">
        <f>IF(D11="","",SUM(พค:มีค!AO10))</f>
        <v>0</v>
      </c>
      <c r="V11" s="364" t="str">
        <f t="shared" ref="V11:V44" si="3">IF(Q11="","",(R11/$R$8)*100)</f>
        <v/>
      </c>
      <c r="W11" s="363" t="str">
        <f t="shared" ref="W11:W44" si="4">IF(Q11="","",IF(V11&gt;=80,"ผ่าน","ไม่ผ่าน"))</f>
        <v/>
      </c>
      <c r="X11" s="365"/>
      <c r="Y11" s="351"/>
    </row>
    <row r="12" spans="2:25" ht="17.100000000000001" customHeight="1">
      <c r="B12" s="351"/>
      <c r="C12" s="332"/>
      <c r="D12" s="361" t="str">
        <f>IF(ข้อมูลนร.2!D9="","",ข้อมูลนร.2!D9)</f>
        <v>3</v>
      </c>
      <c r="E12" s="362">
        <f>IF(พค!AK11="","",พค!AK11)</f>
        <v>9</v>
      </c>
      <c r="F12" s="107">
        <f>IF(มิย!AK11="","",มิย!AK11)</f>
        <v>0</v>
      </c>
      <c r="G12" s="107">
        <f>IF(กค!AK11="","",กค!AK11)</f>
        <v>0</v>
      </c>
      <c r="H12" s="107">
        <f>IF(สค!AK11="","",สค!AK11)</f>
        <v>0</v>
      </c>
      <c r="I12" s="107">
        <f>IF(กย!AK11="","",กย!AK11)</f>
        <v>0</v>
      </c>
      <c r="J12" s="107">
        <f>IF(ตค!AK11="","",ตค!AK11)</f>
        <v>0</v>
      </c>
      <c r="K12" s="107">
        <f>IF(พย!AK11="","",พย!AK11)</f>
        <v>0</v>
      </c>
      <c r="L12" s="107">
        <f>IF(ธค!AK11="","",ธค!AK11)</f>
        <v>0</v>
      </c>
      <c r="M12" s="107">
        <f>IF(มค!AK11="","",มค!AK11)</f>
        <v>0</v>
      </c>
      <c r="N12" s="107">
        <f>IF(กพ!AK11="","",กพ!AK11)</f>
        <v>0</v>
      </c>
      <c r="O12" s="107">
        <f>IF(มีค!AK11="","",มีค!AK11)</f>
        <v>0</v>
      </c>
      <c r="P12" s="363">
        <f t="shared" si="0"/>
        <v>9</v>
      </c>
      <c r="Q12" s="363" t="str">
        <f t="shared" si="1"/>
        <v/>
      </c>
      <c r="R12" s="363">
        <f t="shared" si="2"/>
        <v>9</v>
      </c>
      <c r="S12" s="79">
        <f>IF(D12="","",SUM(พค:มีค!AM11))</f>
        <v>1</v>
      </c>
      <c r="T12" s="79">
        <f>IF(D12="","",SUM(พค:มีค!AN11))</f>
        <v>1</v>
      </c>
      <c r="U12" s="79">
        <f>IF(D12="","",SUM(พค:มีค!AO11))</f>
        <v>0</v>
      </c>
      <c r="V12" s="364" t="str">
        <f t="shared" si="3"/>
        <v/>
      </c>
      <c r="W12" s="363" t="str">
        <f t="shared" si="4"/>
        <v/>
      </c>
      <c r="X12" s="365"/>
      <c r="Y12" s="351"/>
    </row>
    <row r="13" spans="2:25" ht="17.100000000000001" customHeight="1">
      <c r="B13" s="351"/>
      <c r="C13" s="332"/>
      <c r="D13" s="361" t="str">
        <f>IF(ข้อมูลนร.2!D10="","",ข้อมูลนร.2!D10)</f>
        <v>4</v>
      </c>
      <c r="E13" s="362">
        <f>IF(พค!AK12="","",พค!AK12)</f>
        <v>0</v>
      </c>
      <c r="F13" s="107">
        <f>IF(มิย!AK12="","",มิย!AK12)</f>
        <v>0</v>
      </c>
      <c r="G13" s="107">
        <f>IF(กค!AK12="","",กค!AK12)</f>
        <v>0</v>
      </c>
      <c r="H13" s="107">
        <f>IF(สค!AK12="","",สค!AK12)</f>
        <v>0</v>
      </c>
      <c r="I13" s="107">
        <f>IF(กย!AK12="","",กย!AK12)</f>
        <v>0</v>
      </c>
      <c r="J13" s="107">
        <f>IF(ตค!AK12="","",ตค!AK12)</f>
        <v>0</v>
      </c>
      <c r="K13" s="107">
        <f>IF(พย!AK12="","",พย!AK12)</f>
        <v>0</v>
      </c>
      <c r="L13" s="107">
        <f>IF(ธค!AK12="","",ธค!AK12)</f>
        <v>0</v>
      </c>
      <c r="M13" s="107">
        <f>IF(มค!AK12="","",มค!AK12)</f>
        <v>0</v>
      </c>
      <c r="N13" s="107">
        <f>IF(กพ!AK12="","",กพ!AK12)</f>
        <v>0</v>
      </c>
      <c r="O13" s="107">
        <f>IF(มีค!AK12="","",มีค!AK12)</f>
        <v>0</v>
      </c>
      <c r="P13" s="363">
        <f t="shared" si="0"/>
        <v>0</v>
      </c>
      <c r="Q13" s="363" t="str">
        <f t="shared" si="1"/>
        <v/>
      </c>
      <c r="R13" s="363">
        <f t="shared" si="2"/>
        <v>0</v>
      </c>
      <c r="S13" s="79">
        <f>IF(D13="","",SUM(พค:มีค!AM12))</f>
        <v>0</v>
      </c>
      <c r="T13" s="79">
        <f>IF(D13="","",SUM(พค:มีค!AN12))</f>
        <v>0</v>
      </c>
      <c r="U13" s="79">
        <f>IF(D13="","",SUM(พค:มีค!AO12))</f>
        <v>0</v>
      </c>
      <c r="V13" s="364" t="str">
        <f t="shared" si="3"/>
        <v/>
      </c>
      <c r="W13" s="363" t="str">
        <f t="shared" si="4"/>
        <v/>
      </c>
      <c r="X13" s="365"/>
      <c r="Y13" s="351"/>
    </row>
    <row r="14" spans="2:25" ht="17.100000000000001" customHeight="1">
      <c r="B14" s="351"/>
      <c r="C14" s="332"/>
      <c r="D14" s="361" t="str">
        <f>IF(ข้อมูลนร.2!D11="","",ข้อมูลนร.2!D11)</f>
        <v/>
      </c>
      <c r="E14" s="362" t="str">
        <f>IF(พค!AK13="","",พค!AK13)</f>
        <v/>
      </c>
      <c r="F14" s="107" t="str">
        <f>IF(มิย!AK13="","",มิย!AK13)</f>
        <v/>
      </c>
      <c r="G14" s="107" t="str">
        <f>IF(กค!AK13="","",กค!AK13)</f>
        <v/>
      </c>
      <c r="H14" s="107" t="str">
        <f>IF(สค!AK13="","",สค!AK13)</f>
        <v/>
      </c>
      <c r="I14" s="107" t="str">
        <f>IF(กย!AK13="","",กย!AK13)</f>
        <v/>
      </c>
      <c r="J14" s="107" t="str">
        <f>IF(ตค!AK13="","",ตค!AK13)</f>
        <v/>
      </c>
      <c r="K14" s="107" t="str">
        <f>IF(พย!AK13="","",พย!AK13)</f>
        <v/>
      </c>
      <c r="L14" s="107" t="str">
        <f>IF(ธค!AK13="","",ธค!AK13)</f>
        <v/>
      </c>
      <c r="M14" s="107" t="str">
        <f>IF(มค!AK13="","",มค!AK13)</f>
        <v/>
      </c>
      <c r="N14" s="107" t="str">
        <f>IF(กพ!AK13="","",กพ!AK13)</f>
        <v/>
      </c>
      <c r="O14" s="107" t="str">
        <f>IF(มีค!AK13="","",มีค!AK13)</f>
        <v/>
      </c>
      <c r="P14" s="363" t="str">
        <f t="shared" si="0"/>
        <v/>
      </c>
      <c r="Q14" s="363" t="str">
        <f t="shared" si="1"/>
        <v/>
      </c>
      <c r="R14" s="363" t="str">
        <f t="shared" si="2"/>
        <v/>
      </c>
      <c r="S14" s="79" t="str">
        <f>IF(D14="","",SUM(พค:มีค!AM13))</f>
        <v/>
      </c>
      <c r="T14" s="79" t="str">
        <f>IF(D14="","",SUM(พค:มีค!AN13))</f>
        <v/>
      </c>
      <c r="U14" s="79" t="str">
        <f>IF(D14="","",SUM(พค:มีค!AO13))</f>
        <v/>
      </c>
      <c r="V14" s="364" t="str">
        <f t="shared" si="3"/>
        <v/>
      </c>
      <c r="W14" s="363" t="str">
        <f t="shared" si="4"/>
        <v/>
      </c>
      <c r="X14" s="365"/>
      <c r="Y14" s="351"/>
    </row>
    <row r="15" spans="2:25" ht="17.100000000000001" customHeight="1">
      <c r="B15" s="351"/>
      <c r="C15" s="332"/>
      <c r="D15" s="361" t="str">
        <f>IF(ข้อมูลนร.2!D12="","",ข้อมูลนร.2!D12)</f>
        <v/>
      </c>
      <c r="E15" s="362" t="str">
        <f>IF(พค!AK14="","",พค!AK14)</f>
        <v/>
      </c>
      <c r="F15" s="107" t="str">
        <f>IF(มิย!AK14="","",มิย!AK14)</f>
        <v/>
      </c>
      <c r="G15" s="107" t="str">
        <f>IF(กค!AK14="","",กค!AK14)</f>
        <v/>
      </c>
      <c r="H15" s="107" t="str">
        <f>IF(สค!AK14="","",สค!AK14)</f>
        <v/>
      </c>
      <c r="I15" s="107" t="str">
        <f>IF(กย!AK14="","",กย!AK14)</f>
        <v/>
      </c>
      <c r="J15" s="107" t="str">
        <f>IF(ตค!AK14="","",ตค!AK14)</f>
        <v/>
      </c>
      <c r="K15" s="107" t="str">
        <f>IF(พย!AK14="","",พย!AK14)</f>
        <v/>
      </c>
      <c r="L15" s="107" t="str">
        <f>IF(ธค!AK14="","",ธค!AK14)</f>
        <v/>
      </c>
      <c r="M15" s="107" t="str">
        <f>IF(มค!AK14="","",มค!AK14)</f>
        <v/>
      </c>
      <c r="N15" s="107" t="str">
        <f>IF(กพ!AK14="","",กพ!AK14)</f>
        <v/>
      </c>
      <c r="O15" s="107" t="str">
        <f>IF(มีค!AK14="","",มีค!AK14)</f>
        <v/>
      </c>
      <c r="P15" s="363" t="str">
        <f t="shared" si="0"/>
        <v/>
      </c>
      <c r="Q15" s="363" t="str">
        <f t="shared" si="1"/>
        <v/>
      </c>
      <c r="R15" s="363" t="str">
        <f t="shared" si="2"/>
        <v/>
      </c>
      <c r="S15" s="79" t="str">
        <f>IF(D15="","",SUM(พค:มีค!AM14))</f>
        <v/>
      </c>
      <c r="T15" s="79" t="str">
        <f>IF(D15="","",SUM(พค:มีค!AN14))</f>
        <v/>
      </c>
      <c r="U15" s="79" t="str">
        <f>IF(D15="","",SUM(พค:มีค!AO14))</f>
        <v/>
      </c>
      <c r="V15" s="364" t="str">
        <f t="shared" si="3"/>
        <v/>
      </c>
      <c r="W15" s="363" t="str">
        <f t="shared" si="4"/>
        <v/>
      </c>
      <c r="X15" s="365"/>
      <c r="Y15" s="351"/>
    </row>
    <row r="16" spans="2:25" ht="17.100000000000001" customHeight="1">
      <c r="B16" s="351"/>
      <c r="C16" s="332"/>
      <c r="D16" s="361" t="str">
        <f>IF(ข้อมูลนร.2!D13="","",ข้อมูลนร.2!D13)</f>
        <v/>
      </c>
      <c r="E16" s="362" t="str">
        <f>IF(พค!AK15="","",พค!AK15)</f>
        <v/>
      </c>
      <c r="F16" s="107" t="str">
        <f>IF(มิย!AK15="","",มิย!AK15)</f>
        <v/>
      </c>
      <c r="G16" s="107" t="str">
        <f>IF(กค!AK15="","",กค!AK15)</f>
        <v/>
      </c>
      <c r="H16" s="107" t="str">
        <f>IF(สค!AK15="","",สค!AK15)</f>
        <v/>
      </c>
      <c r="I16" s="107" t="str">
        <f>IF(กย!AK15="","",กย!AK15)</f>
        <v/>
      </c>
      <c r="J16" s="107" t="str">
        <f>IF(ตค!AK15="","",ตค!AK15)</f>
        <v/>
      </c>
      <c r="K16" s="107" t="str">
        <f>IF(พย!AK15="","",พย!AK15)</f>
        <v/>
      </c>
      <c r="L16" s="107" t="str">
        <f>IF(ธค!AK15="","",ธค!AK15)</f>
        <v/>
      </c>
      <c r="M16" s="107" t="str">
        <f>IF(มค!AK15="","",มค!AK15)</f>
        <v/>
      </c>
      <c r="N16" s="107" t="str">
        <f>IF(กพ!AK15="","",กพ!AK15)</f>
        <v/>
      </c>
      <c r="O16" s="107" t="str">
        <f>IF(มีค!AK15="","",มีค!AK15)</f>
        <v/>
      </c>
      <c r="P16" s="363" t="str">
        <f t="shared" si="0"/>
        <v/>
      </c>
      <c r="Q16" s="363" t="str">
        <f t="shared" si="1"/>
        <v/>
      </c>
      <c r="R16" s="363" t="str">
        <f t="shared" si="2"/>
        <v/>
      </c>
      <c r="S16" s="79" t="str">
        <f>IF(D16="","",SUM(พค:มีค!AM15))</f>
        <v/>
      </c>
      <c r="T16" s="79" t="str">
        <f>IF(D16="","",SUM(พค:มีค!AN15))</f>
        <v/>
      </c>
      <c r="U16" s="79" t="str">
        <f>IF(D16="","",SUM(พค:มีค!AO15))</f>
        <v/>
      </c>
      <c r="V16" s="364" t="str">
        <f t="shared" si="3"/>
        <v/>
      </c>
      <c r="W16" s="363" t="str">
        <f t="shared" si="4"/>
        <v/>
      </c>
      <c r="X16" s="365"/>
      <c r="Y16" s="351"/>
    </row>
    <row r="17" spans="2:25" ht="17.100000000000001" customHeight="1">
      <c r="B17" s="351"/>
      <c r="C17" s="332"/>
      <c r="D17" s="361" t="str">
        <f>IF(ข้อมูลนร.2!D14="","",ข้อมูลนร.2!D14)</f>
        <v/>
      </c>
      <c r="E17" s="362" t="str">
        <f>IF(พค!AK16="","",พค!AK16)</f>
        <v/>
      </c>
      <c r="F17" s="107" t="str">
        <f>IF(มิย!AK16="","",มิย!AK16)</f>
        <v/>
      </c>
      <c r="G17" s="107" t="str">
        <f>IF(กค!AK16="","",กค!AK16)</f>
        <v/>
      </c>
      <c r="H17" s="107" t="str">
        <f>IF(สค!AK16="","",สค!AK16)</f>
        <v/>
      </c>
      <c r="I17" s="107" t="str">
        <f>IF(กย!AK16="","",กย!AK16)</f>
        <v/>
      </c>
      <c r="J17" s="107" t="str">
        <f>IF(ตค!AK16="","",ตค!AK16)</f>
        <v/>
      </c>
      <c r="K17" s="107" t="str">
        <f>IF(พย!AK16="","",พย!AK16)</f>
        <v/>
      </c>
      <c r="L17" s="107" t="str">
        <f>IF(ธค!AK16="","",ธค!AK16)</f>
        <v/>
      </c>
      <c r="M17" s="107" t="str">
        <f>IF(มค!AK16="","",มค!AK16)</f>
        <v/>
      </c>
      <c r="N17" s="107" t="str">
        <f>IF(กพ!AK16="","",กพ!AK16)</f>
        <v/>
      </c>
      <c r="O17" s="107" t="str">
        <f>IF(มีค!AK16="","",มีค!AK16)</f>
        <v/>
      </c>
      <c r="P17" s="363" t="str">
        <f t="shared" si="0"/>
        <v/>
      </c>
      <c r="Q17" s="363" t="str">
        <f t="shared" si="1"/>
        <v/>
      </c>
      <c r="R17" s="363" t="str">
        <f t="shared" si="2"/>
        <v/>
      </c>
      <c r="S17" s="79" t="str">
        <f>IF(D17="","",SUM(พค:มีค!AM16))</f>
        <v/>
      </c>
      <c r="T17" s="79" t="str">
        <f>IF(D17="","",SUM(พค:มีค!AN16))</f>
        <v/>
      </c>
      <c r="U17" s="79" t="str">
        <f>IF(D17="","",SUM(พค:มีค!AO16))</f>
        <v/>
      </c>
      <c r="V17" s="364" t="str">
        <f t="shared" si="3"/>
        <v/>
      </c>
      <c r="W17" s="363" t="str">
        <f t="shared" si="4"/>
        <v/>
      </c>
      <c r="X17" s="365"/>
      <c r="Y17" s="351"/>
    </row>
    <row r="18" spans="2:25" ht="17.100000000000001" customHeight="1">
      <c r="B18" s="351"/>
      <c r="C18" s="332"/>
      <c r="D18" s="361" t="str">
        <f>IF(ข้อมูลนร.2!D15="","",ข้อมูลนร.2!D15)</f>
        <v/>
      </c>
      <c r="E18" s="362" t="str">
        <f>IF(พค!AK17="","",พค!AK17)</f>
        <v/>
      </c>
      <c r="F18" s="107" t="str">
        <f>IF(มิย!AK17="","",มิย!AK17)</f>
        <v/>
      </c>
      <c r="G18" s="107" t="str">
        <f>IF(กค!AK17="","",กค!AK17)</f>
        <v/>
      </c>
      <c r="H18" s="107" t="str">
        <f>IF(สค!AK17="","",สค!AK17)</f>
        <v/>
      </c>
      <c r="I18" s="107" t="str">
        <f>IF(กย!AK17="","",กย!AK17)</f>
        <v/>
      </c>
      <c r="J18" s="107" t="str">
        <f>IF(ตค!AK17="","",ตค!AK17)</f>
        <v/>
      </c>
      <c r="K18" s="107" t="str">
        <f>IF(พย!AK17="","",พย!AK17)</f>
        <v/>
      </c>
      <c r="L18" s="107" t="str">
        <f>IF(ธค!AK17="","",ธค!AK17)</f>
        <v/>
      </c>
      <c r="M18" s="107" t="str">
        <f>IF(มค!AK17="","",มค!AK17)</f>
        <v/>
      </c>
      <c r="N18" s="107" t="str">
        <f>IF(กพ!AK17="","",กพ!AK17)</f>
        <v/>
      </c>
      <c r="O18" s="107" t="str">
        <f>IF(มีค!AK17="","",มีค!AK17)</f>
        <v/>
      </c>
      <c r="P18" s="363" t="str">
        <f t="shared" si="0"/>
        <v/>
      </c>
      <c r="Q18" s="363" t="str">
        <f t="shared" si="1"/>
        <v/>
      </c>
      <c r="R18" s="363" t="str">
        <f t="shared" si="2"/>
        <v/>
      </c>
      <c r="S18" s="79" t="str">
        <f>IF(D18="","",SUM(พค:มีค!AM17))</f>
        <v/>
      </c>
      <c r="T18" s="79" t="str">
        <f>IF(D18="","",SUM(พค:มีค!AN17))</f>
        <v/>
      </c>
      <c r="U18" s="79" t="str">
        <f>IF(D18="","",SUM(พค:มีค!AO17))</f>
        <v/>
      </c>
      <c r="V18" s="364" t="str">
        <f t="shared" si="3"/>
        <v/>
      </c>
      <c r="W18" s="363" t="str">
        <f t="shared" si="4"/>
        <v/>
      </c>
      <c r="X18" s="365"/>
      <c r="Y18" s="351"/>
    </row>
    <row r="19" spans="2:25" ht="17.100000000000001" customHeight="1">
      <c r="B19" s="351"/>
      <c r="C19" s="332"/>
      <c r="D19" s="361" t="str">
        <f>IF(ข้อมูลนร.2!D16="","",ข้อมูลนร.2!D16)</f>
        <v/>
      </c>
      <c r="E19" s="362" t="str">
        <f>IF(พค!AK18="","",พค!AK18)</f>
        <v/>
      </c>
      <c r="F19" s="107" t="str">
        <f>IF(มิย!AK18="","",มิย!AK18)</f>
        <v/>
      </c>
      <c r="G19" s="107" t="str">
        <f>IF(กค!AK18="","",กค!AK18)</f>
        <v/>
      </c>
      <c r="H19" s="107" t="str">
        <f>IF(สค!AK18="","",สค!AK18)</f>
        <v/>
      </c>
      <c r="I19" s="107" t="str">
        <f>IF(กย!AK18="","",กย!AK18)</f>
        <v/>
      </c>
      <c r="J19" s="107" t="str">
        <f>IF(ตค!AK18="","",ตค!AK18)</f>
        <v/>
      </c>
      <c r="K19" s="107" t="str">
        <f>IF(พย!AK18="","",พย!AK18)</f>
        <v/>
      </c>
      <c r="L19" s="107" t="str">
        <f>IF(ธค!AK18="","",ธค!AK18)</f>
        <v/>
      </c>
      <c r="M19" s="107" t="str">
        <f>IF(มค!AK18="","",มค!AK18)</f>
        <v/>
      </c>
      <c r="N19" s="107" t="str">
        <f>IF(กพ!AK18="","",กพ!AK18)</f>
        <v/>
      </c>
      <c r="O19" s="107" t="str">
        <f>IF(มีค!AK18="","",มีค!AK18)</f>
        <v/>
      </c>
      <c r="P19" s="363" t="str">
        <f t="shared" si="0"/>
        <v/>
      </c>
      <c r="Q19" s="363" t="str">
        <f t="shared" si="1"/>
        <v/>
      </c>
      <c r="R19" s="363" t="str">
        <f t="shared" si="2"/>
        <v/>
      </c>
      <c r="S19" s="79" t="str">
        <f>IF(D19="","",SUM(พค:มีค!AM18))</f>
        <v/>
      </c>
      <c r="T19" s="79" t="str">
        <f>IF(D19="","",SUM(พค:มีค!AN18))</f>
        <v/>
      </c>
      <c r="U19" s="79" t="str">
        <f>IF(D19="","",SUM(พค:มีค!AO18))</f>
        <v/>
      </c>
      <c r="V19" s="364" t="str">
        <f t="shared" si="3"/>
        <v/>
      </c>
      <c r="W19" s="363" t="str">
        <f t="shared" si="4"/>
        <v/>
      </c>
      <c r="X19" s="365"/>
      <c r="Y19" s="351"/>
    </row>
    <row r="20" spans="2:25" ht="17.100000000000001" customHeight="1">
      <c r="B20" s="351"/>
      <c r="C20" s="332"/>
      <c r="D20" s="361" t="str">
        <f>IF(ข้อมูลนร.2!D17="","",ข้อมูลนร.2!D17)</f>
        <v/>
      </c>
      <c r="E20" s="362" t="str">
        <f>IF(พค!AK19="","",พค!AK19)</f>
        <v/>
      </c>
      <c r="F20" s="107" t="str">
        <f>IF(มิย!AK19="","",มิย!AK19)</f>
        <v/>
      </c>
      <c r="G20" s="107" t="str">
        <f>IF(กค!AK19="","",กค!AK19)</f>
        <v/>
      </c>
      <c r="H20" s="107" t="str">
        <f>IF(สค!AK19="","",สค!AK19)</f>
        <v/>
      </c>
      <c r="I20" s="107" t="str">
        <f>IF(กย!AK19="","",กย!AK19)</f>
        <v/>
      </c>
      <c r="J20" s="107" t="str">
        <f>IF(ตค!AK19="","",ตค!AK19)</f>
        <v/>
      </c>
      <c r="K20" s="107" t="str">
        <f>IF(พย!AK19="","",พย!AK19)</f>
        <v/>
      </c>
      <c r="L20" s="107" t="str">
        <f>IF(ธค!AK19="","",ธค!AK19)</f>
        <v/>
      </c>
      <c r="M20" s="107" t="str">
        <f>IF(มค!AK19="","",มค!AK19)</f>
        <v/>
      </c>
      <c r="N20" s="107" t="str">
        <f>IF(กพ!AK19="","",กพ!AK19)</f>
        <v/>
      </c>
      <c r="O20" s="107" t="str">
        <f>IF(มีค!AK19="","",มีค!AK19)</f>
        <v/>
      </c>
      <c r="P20" s="363" t="str">
        <f t="shared" si="0"/>
        <v/>
      </c>
      <c r="Q20" s="363" t="str">
        <f t="shared" si="1"/>
        <v/>
      </c>
      <c r="R20" s="363" t="str">
        <f t="shared" si="2"/>
        <v/>
      </c>
      <c r="S20" s="79" t="str">
        <f>IF(D20="","",SUM(พค:มีค!AM19))</f>
        <v/>
      </c>
      <c r="T20" s="79" t="str">
        <f>IF(D20="","",SUM(พค:มีค!AN19))</f>
        <v/>
      </c>
      <c r="U20" s="79" t="str">
        <f>IF(D20="","",SUM(พค:มีค!AO19))</f>
        <v/>
      </c>
      <c r="V20" s="364" t="str">
        <f t="shared" si="3"/>
        <v/>
      </c>
      <c r="W20" s="363" t="str">
        <f t="shared" si="4"/>
        <v/>
      </c>
      <c r="X20" s="365"/>
      <c r="Y20" s="351"/>
    </row>
    <row r="21" spans="2:25" ht="17.100000000000001" customHeight="1">
      <c r="B21" s="351"/>
      <c r="C21" s="332"/>
      <c r="D21" s="361" t="str">
        <f>IF(ข้อมูลนร.2!D18="","",ข้อมูลนร.2!D18)</f>
        <v/>
      </c>
      <c r="E21" s="362" t="str">
        <f>IF(พค!AK20="","",พค!AK20)</f>
        <v/>
      </c>
      <c r="F21" s="107" t="str">
        <f>IF(มิย!AK20="","",มิย!AK20)</f>
        <v/>
      </c>
      <c r="G21" s="107" t="str">
        <f>IF(กค!AK20="","",กค!AK20)</f>
        <v/>
      </c>
      <c r="H21" s="107" t="str">
        <f>IF(สค!AK20="","",สค!AK20)</f>
        <v/>
      </c>
      <c r="I21" s="107" t="str">
        <f>IF(กย!AK20="","",กย!AK20)</f>
        <v/>
      </c>
      <c r="J21" s="107" t="str">
        <f>IF(ตค!AK20="","",ตค!AK20)</f>
        <v/>
      </c>
      <c r="K21" s="107" t="str">
        <f>IF(พย!AK20="","",พย!AK20)</f>
        <v/>
      </c>
      <c r="L21" s="107" t="str">
        <f>IF(ธค!AK20="","",ธค!AK20)</f>
        <v/>
      </c>
      <c r="M21" s="107" t="str">
        <f>IF(มค!AK20="","",มค!AK20)</f>
        <v/>
      </c>
      <c r="N21" s="107" t="str">
        <f>IF(กพ!AK20="","",กพ!AK20)</f>
        <v/>
      </c>
      <c r="O21" s="107" t="str">
        <f>IF(มีค!AK20="","",มีค!AK20)</f>
        <v/>
      </c>
      <c r="P21" s="363" t="str">
        <f t="shared" si="0"/>
        <v/>
      </c>
      <c r="Q21" s="363" t="str">
        <f t="shared" si="1"/>
        <v/>
      </c>
      <c r="R21" s="363" t="str">
        <f t="shared" si="2"/>
        <v/>
      </c>
      <c r="S21" s="79" t="str">
        <f>IF(D21="","",SUM(พค:มีค!AM20))</f>
        <v/>
      </c>
      <c r="T21" s="79" t="str">
        <f>IF(D21="","",SUM(พค:มีค!AN20))</f>
        <v/>
      </c>
      <c r="U21" s="79" t="str">
        <f>IF(D21="","",SUM(พค:มีค!AO20))</f>
        <v/>
      </c>
      <c r="V21" s="364" t="str">
        <f t="shared" si="3"/>
        <v/>
      </c>
      <c r="W21" s="363" t="str">
        <f t="shared" si="4"/>
        <v/>
      </c>
      <c r="X21" s="365"/>
      <c r="Y21" s="351"/>
    </row>
    <row r="22" spans="2:25" ht="17.100000000000001" customHeight="1">
      <c r="B22" s="351"/>
      <c r="C22" s="332"/>
      <c r="D22" s="361" t="str">
        <f>IF(ข้อมูลนร.2!D19="","",ข้อมูลนร.2!D19)</f>
        <v/>
      </c>
      <c r="E22" s="362" t="str">
        <f>IF(พค!AK21="","",พค!AK21)</f>
        <v/>
      </c>
      <c r="F22" s="107" t="str">
        <f>IF(มิย!AK21="","",มิย!AK21)</f>
        <v/>
      </c>
      <c r="G22" s="107" t="str">
        <f>IF(กค!AK21="","",กค!AK21)</f>
        <v/>
      </c>
      <c r="H22" s="107" t="str">
        <f>IF(สค!AK21="","",สค!AK21)</f>
        <v/>
      </c>
      <c r="I22" s="107" t="str">
        <f>IF(กย!AK21="","",กย!AK21)</f>
        <v/>
      </c>
      <c r="J22" s="107" t="str">
        <f>IF(ตค!AK21="","",ตค!AK21)</f>
        <v/>
      </c>
      <c r="K22" s="107" t="str">
        <f>IF(พย!AK21="","",พย!AK21)</f>
        <v/>
      </c>
      <c r="L22" s="107" t="str">
        <f>IF(ธค!AK21="","",ธค!AK21)</f>
        <v/>
      </c>
      <c r="M22" s="107" t="str">
        <f>IF(มค!AK21="","",มค!AK21)</f>
        <v/>
      </c>
      <c r="N22" s="107" t="str">
        <f>IF(กพ!AK21="","",กพ!AK21)</f>
        <v/>
      </c>
      <c r="O22" s="107" t="str">
        <f>IF(มีค!AK21="","",มีค!AK21)</f>
        <v/>
      </c>
      <c r="P22" s="363" t="str">
        <f t="shared" si="0"/>
        <v/>
      </c>
      <c r="Q22" s="363" t="str">
        <f t="shared" si="1"/>
        <v/>
      </c>
      <c r="R22" s="363" t="str">
        <f t="shared" si="2"/>
        <v/>
      </c>
      <c r="S22" s="79" t="str">
        <f>IF(D22="","",SUM(พค:มีค!AM21))</f>
        <v/>
      </c>
      <c r="T22" s="79" t="str">
        <f>IF(D22="","",SUM(พค:มีค!AN21))</f>
        <v/>
      </c>
      <c r="U22" s="79" t="str">
        <f>IF(D22="","",SUM(พค:มีค!AO21))</f>
        <v/>
      </c>
      <c r="V22" s="364" t="str">
        <f t="shared" si="3"/>
        <v/>
      </c>
      <c r="W22" s="363" t="str">
        <f t="shared" si="4"/>
        <v/>
      </c>
      <c r="X22" s="365"/>
      <c r="Y22" s="351"/>
    </row>
    <row r="23" spans="2:25" ht="17.100000000000001" customHeight="1">
      <c r="B23" s="351"/>
      <c r="C23" s="332"/>
      <c r="D23" s="361" t="str">
        <f>IF(ข้อมูลนร.2!D20="","",ข้อมูลนร.2!D20)</f>
        <v/>
      </c>
      <c r="E23" s="362" t="str">
        <f>IF(พค!AK22="","",พค!AK22)</f>
        <v/>
      </c>
      <c r="F23" s="107" t="str">
        <f>IF(มิย!AK22="","",มิย!AK22)</f>
        <v/>
      </c>
      <c r="G23" s="107" t="str">
        <f>IF(กค!AK22="","",กค!AK22)</f>
        <v/>
      </c>
      <c r="H23" s="107" t="str">
        <f>IF(สค!AK22="","",สค!AK22)</f>
        <v/>
      </c>
      <c r="I23" s="107" t="str">
        <f>IF(กย!AK22="","",กย!AK22)</f>
        <v/>
      </c>
      <c r="J23" s="107" t="str">
        <f>IF(ตค!AK22="","",ตค!AK22)</f>
        <v/>
      </c>
      <c r="K23" s="107" t="str">
        <f>IF(พย!AK22="","",พย!AK22)</f>
        <v/>
      </c>
      <c r="L23" s="107" t="str">
        <f>IF(ธค!AK22="","",ธค!AK22)</f>
        <v/>
      </c>
      <c r="M23" s="107" t="str">
        <f>IF(มค!AK22="","",มค!AK22)</f>
        <v/>
      </c>
      <c r="N23" s="107" t="str">
        <f>IF(กพ!AK22="","",กพ!AK22)</f>
        <v/>
      </c>
      <c r="O23" s="107" t="str">
        <f>IF(มีค!AK22="","",มีค!AK22)</f>
        <v/>
      </c>
      <c r="P23" s="363" t="str">
        <f t="shared" si="0"/>
        <v/>
      </c>
      <c r="Q23" s="363" t="str">
        <f t="shared" si="1"/>
        <v/>
      </c>
      <c r="R23" s="363" t="str">
        <f t="shared" si="2"/>
        <v/>
      </c>
      <c r="S23" s="79" t="str">
        <f>IF(D23="","",SUM(พค:มีค!AM22))</f>
        <v/>
      </c>
      <c r="T23" s="79" t="str">
        <f>IF(D23="","",SUM(พค:มีค!AN22))</f>
        <v/>
      </c>
      <c r="U23" s="79" t="str">
        <f>IF(D23="","",SUM(พค:มีค!AO22))</f>
        <v/>
      </c>
      <c r="V23" s="364" t="str">
        <f t="shared" si="3"/>
        <v/>
      </c>
      <c r="W23" s="363" t="str">
        <f t="shared" si="4"/>
        <v/>
      </c>
      <c r="X23" s="365"/>
      <c r="Y23" s="351"/>
    </row>
    <row r="24" spans="2:25" ht="17.100000000000001" customHeight="1">
      <c r="B24" s="351"/>
      <c r="C24" s="332"/>
      <c r="D24" s="361" t="str">
        <f>IF(ข้อมูลนร.2!D21="","",ข้อมูลนร.2!D21)</f>
        <v/>
      </c>
      <c r="E24" s="362" t="str">
        <f>IF(พค!AK23="","",พค!AK23)</f>
        <v/>
      </c>
      <c r="F24" s="107" t="str">
        <f>IF(มิย!AK23="","",มิย!AK23)</f>
        <v/>
      </c>
      <c r="G24" s="107" t="str">
        <f>IF(กค!AK23="","",กค!AK23)</f>
        <v/>
      </c>
      <c r="H24" s="107" t="str">
        <f>IF(สค!AK23="","",สค!AK23)</f>
        <v/>
      </c>
      <c r="I24" s="107" t="str">
        <f>IF(กย!AK23="","",กย!AK23)</f>
        <v/>
      </c>
      <c r="J24" s="107" t="str">
        <f>IF(ตค!AK23="","",ตค!AK23)</f>
        <v/>
      </c>
      <c r="K24" s="107" t="str">
        <f>IF(พย!AK23="","",พย!AK23)</f>
        <v/>
      </c>
      <c r="L24" s="107" t="str">
        <f>IF(ธค!AK23="","",ธค!AK23)</f>
        <v/>
      </c>
      <c r="M24" s="107" t="str">
        <f>IF(มค!AK23="","",มค!AK23)</f>
        <v/>
      </c>
      <c r="N24" s="107" t="str">
        <f>IF(กพ!AK23="","",กพ!AK23)</f>
        <v/>
      </c>
      <c r="O24" s="107" t="str">
        <f>IF(มีค!AK23="","",มีค!AK23)</f>
        <v/>
      </c>
      <c r="P24" s="363" t="str">
        <f t="shared" si="0"/>
        <v/>
      </c>
      <c r="Q24" s="363" t="str">
        <f t="shared" si="1"/>
        <v/>
      </c>
      <c r="R24" s="363" t="str">
        <f t="shared" si="2"/>
        <v/>
      </c>
      <c r="S24" s="79" t="str">
        <f>IF(D24="","",SUM(พค:มีค!AM23))</f>
        <v/>
      </c>
      <c r="T24" s="79" t="str">
        <f>IF(D24="","",SUM(พค:มีค!AN23))</f>
        <v/>
      </c>
      <c r="U24" s="79" t="str">
        <f>IF(D24="","",SUM(พค:มีค!AO23))</f>
        <v/>
      </c>
      <c r="V24" s="364" t="str">
        <f t="shared" si="3"/>
        <v/>
      </c>
      <c r="W24" s="363" t="str">
        <f t="shared" si="4"/>
        <v/>
      </c>
      <c r="X24" s="365"/>
      <c r="Y24" s="351"/>
    </row>
    <row r="25" spans="2:25" ht="17.100000000000001" customHeight="1">
      <c r="B25" s="351"/>
      <c r="C25" s="332"/>
      <c r="D25" s="361" t="str">
        <f>IF(ข้อมูลนร.2!D22="","",ข้อมูลนร.2!D22)</f>
        <v/>
      </c>
      <c r="E25" s="362" t="str">
        <f>IF(พค!AK24="","",พค!AK24)</f>
        <v/>
      </c>
      <c r="F25" s="107" t="str">
        <f>IF(มิย!AK24="","",มิย!AK24)</f>
        <v/>
      </c>
      <c r="G25" s="107" t="str">
        <f>IF(กค!AK24="","",กค!AK24)</f>
        <v/>
      </c>
      <c r="H25" s="107" t="str">
        <f>IF(สค!AK24="","",สค!AK24)</f>
        <v/>
      </c>
      <c r="I25" s="107" t="str">
        <f>IF(กย!AK24="","",กย!AK24)</f>
        <v/>
      </c>
      <c r="J25" s="107" t="str">
        <f>IF(ตค!AK24="","",ตค!AK24)</f>
        <v/>
      </c>
      <c r="K25" s="107" t="str">
        <f>IF(พย!AK24="","",พย!AK24)</f>
        <v/>
      </c>
      <c r="L25" s="107" t="str">
        <f>IF(ธค!AK24="","",ธค!AK24)</f>
        <v/>
      </c>
      <c r="M25" s="107" t="str">
        <f>IF(มค!AK24="","",มค!AK24)</f>
        <v/>
      </c>
      <c r="N25" s="107" t="str">
        <f>IF(กพ!AK24="","",กพ!AK24)</f>
        <v/>
      </c>
      <c r="O25" s="107" t="str">
        <f>IF(มีค!AK24="","",มีค!AK24)</f>
        <v/>
      </c>
      <c r="P25" s="363" t="str">
        <f t="shared" si="0"/>
        <v/>
      </c>
      <c r="Q25" s="363" t="str">
        <f t="shared" si="1"/>
        <v/>
      </c>
      <c r="R25" s="363" t="str">
        <f t="shared" si="2"/>
        <v/>
      </c>
      <c r="S25" s="79" t="str">
        <f>IF(D25="","",SUM(พค:มีค!AM24))</f>
        <v/>
      </c>
      <c r="T25" s="79" t="str">
        <f>IF(D25="","",SUM(พค:มีค!AN24))</f>
        <v/>
      </c>
      <c r="U25" s="79" t="str">
        <f>IF(D25="","",SUM(พค:มีค!AO24))</f>
        <v/>
      </c>
      <c r="V25" s="364" t="str">
        <f t="shared" si="3"/>
        <v/>
      </c>
      <c r="W25" s="363" t="str">
        <f t="shared" si="4"/>
        <v/>
      </c>
      <c r="X25" s="365"/>
      <c r="Y25" s="351"/>
    </row>
    <row r="26" spans="2:25" ht="17.100000000000001" customHeight="1">
      <c r="B26" s="351"/>
      <c r="C26" s="332"/>
      <c r="D26" s="361" t="str">
        <f>IF(ข้อมูลนร.2!D23="","",ข้อมูลนร.2!D23)</f>
        <v/>
      </c>
      <c r="E26" s="362" t="str">
        <f>IF(พค!AK25="","",พค!AK25)</f>
        <v/>
      </c>
      <c r="F26" s="107" t="str">
        <f>IF(มิย!AK25="","",มิย!AK25)</f>
        <v/>
      </c>
      <c r="G26" s="107" t="str">
        <f>IF(กค!AK25="","",กค!AK25)</f>
        <v/>
      </c>
      <c r="H26" s="107" t="str">
        <f>IF(สค!AK25="","",สค!AK25)</f>
        <v/>
      </c>
      <c r="I26" s="107" t="str">
        <f>IF(กย!AK25="","",กย!AK25)</f>
        <v/>
      </c>
      <c r="J26" s="107" t="str">
        <f>IF(ตค!AK25="","",ตค!AK25)</f>
        <v/>
      </c>
      <c r="K26" s="107" t="str">
        <f>IF(พย!AK25="","",พย!AK25)</f>
        <v/>
      </c>
      <c r="L26" s="107" t="str">
        <f>IF(ธค!AK25="","",ธค!AK25)</f>
        <v/>
      </c>
      <c r="M26" s="107" t="str">
        <f>IF(มค!AK25="","",มค!AK25)</f>
        <v/>
      </c>
      <c r="N26" s="107" t="str">
        <f>IF(กพ!AK25="","",กพ!AK25)</f>
        <v/>
      </c>
      <c r="O26" s="107" t="str">
        <f>IF(มีค!AK25="","",มีค!AK25)</f>
        <v/>
      </c>
      <c r="P26" s="363" t="str">
        <f t="shared" si="0"/>
        <v/>
      </c>
      <c r="Q26" s="363" t="str">
        <f t="shared" si="1"/>
        <v/>
      </c>
      <c r="R26" s="363" t="str">
        <f t="shared" si="2"/>
        <v/>
      </c>
      <c r="S26" s="79" t="str">
        <f>IF(D26="","",SUM(พค:มีค!AM25))</f>
        <v/>
      </c>
      <c r="T26" s="79" t="str">
        <f>IF(D26="","",SUM(พค:มีค!AN25))</f>
        <v/>
      </c>
      <c r="U26" s="79" t="str">
        <f>IF(D26="","",SUM(พค:มีค!AO25))</f>
        <v/>
      </c>
      <c r="V26" s="364" t="str">
        <f t="shared" si="3"/>
        <v/>
      </c>
      <c r="W26" s="363" t="str">
        <f t="shared" si="4"/>
        <v/>
      </c>
      <c r="X26" s="365"/>
      <c r="Y26" s="351"/>
    </row>
    <row r="27" spans="2:25" ht="17.100000000000001" customHeight="1">
      <c r="B27" s="351"/>
      <c r="C27" s="332"/>
      <c r="D27" s="361" t="str">
        <f>IF(ข้อมูลนร.2!D24="","",ข้อมูลนร.2!D24)</f>
        <v/>
      </c>
      <c r="E27" s="362" t="str">
        <f>IF(พค!AK26="","",พค!AK26)</f>
        <v/>
      </c>
      <c r="F27" s="107" t="str">
        <f>IF(มิย!AK26="","",มิย!AK26)</f>
        <v/>
      </c>
      <c r="G27" s="107" t="str">
        <f>IF(กค!AK26="","",กค!AK26)</f>
        <v/>
      </c>
      <c r="H27" s="107" t="str">
        <f>IF(สค!AK26="","",สค!AK26)</f>
        <v/>
      </c>
      <c r="I27" s="107" t="str">
        <f>IF(กย!AK26="","",กย!AK26)</f>
        <v/>
      </c>
      <c r="J27" s="107" t="str">
        <f>IF(ตค!AK26="","",ตค!AK26)</f>
        <v/>
      </c>
      <c r="K27" s="107" t="str">
        <f>IF(พย!AK26="","",พย!AK26)</f>
        <v/>
      </c>
      <c r="L27" s="107" t="str">
        <f>IF(ธค!AK26="","",ธค!AK26)</f>
        <v/>
      </c>
      <c r="M27" s="107" t="str">
        <f>IF(มค!AK26="","",มค!AK26)</f>
        <v/>
      </c>
      <c r="N27" s="107" t="str">
        <f>IF(กพ!AK26="","",กพ!AK26)</f>
        <v/>
      </c>
      <c r="O27" s="107" t="str">
        <f>IF(มีค!AK26="","",มีค!AK26)</f>
        <v/>
      </c>
      <c r="P27" s="363" t="str">
        <f t="shared" si="0"/>
        <v/>
      </c>
      <c r="Q27" s="363" t="str">
        <f t="shared" si="1"/>
        <v/>
      </c>
      <c r="R27" s="363" t="str">
        <f t="shared" si="2"/>
        <v/>
      </c>
      <c r="S27" s="79" t="str">
        <f>IF(D27="","",SUM(พค:มีค!AM26))</f>
        <v/>
      </c>
      <c r="T27" s="79" t="str">
        <f>IF(D27="","",SUM(พค:มีค!AN26))</f>
        <v/>
      </c>
      <c r="U27" s="79" t="str">
        <f>IF(D27="","",SUM(พค:มีค!AO26))</f>
        <v/>
      </c>
      <c r="V27" s="364" t="str">
        <f t="shared" si="3"/>
        <v/>
      </c>
      <c r="W27" s="363" t="str">
        <f t="shared" si="4"/>
        <v/>
      </c>
      <c r="X27" s="365"/>
      <c r="Y27" s="351"/>
    </row>
    <row r="28" spans="2:25" ht="17.100000000000001" customHeight="1">
      <c r="B28" s="351"/>
      <c r="C28" s="332"/>
      <c r="D28" s="361" t="str">
        <f>IF(ข้อมูลนร.2!D25="","",ข้อมูลนร.2!D25)</f>
        <v/>
      </c>
      <c r="E28" s="362" t="str">
        <f>IF(พค!AK27="","",พค!AK27)</f>
        <v/>
      </c>
      <c r="F28" s="107" t="str">
        <f>IF(มิย!AK27="","",มิย!AK27)</f>
        <v/>
      </c>
      <c r="G28" s="107" t="str">
        <f>IF(กค!AK27="","",กค!AK27)</f>
        <v/>
      </c>
      <c r="H28" s="107" t="str">
        <f>IF(สค!AK27="","",สค!AK27)</f>
        <v/>
      </c>
      <c r="I28" s="107" t="str">
        <f>IF(กย!AK27="","",กย!AK27)</f>
        <v/>
      </c>
      <c r="J28" s="107" t="str">
        <f>IF(ตค!AK27="","",ตค!AK27)</f>
        <v/>
      </c>
      <c r="K28" s="107" t="str">
        <f>IF(พย!AK27="","",พย!AK27)</f>
        <v/>
      </c>
      <c r="L28" s="107" t="str">
        <f>IF(ธค!AK27="","",ธค!AK27)</f>
        <v/>
      </c>
      <c r="M28" s="107" t="str">
        <f>IF(มค!AK27="","",มค!AK27)</f>
        <v/>
      </c>
      <c r="N28" s="107" t="str">
        <f>IF(กพ!AK27="","",กพ!AK27)</f>
        <v/>
      </c>
      <c r="O28" s="107" t="str">
        <f>IF(มีค!AK27="","",มีค!AK27)</f>
        <v/>
      </c>
      <c r="P28" s="363" t="str">
        <f t="shared" si="0"/>
        <v/>
      </c>
      <c r="Q28" s="363" t="str">
        <f t="shared" si="1"/>
        <v/>
      </c>
      <c r="R28" s="363" t="str">
        <f t="shared" si="2"/>
        <v/>
      </c>
      <c r="S28" s="79" t="str">
        <f>IF(D28="","",SUM(พค:มีค!AM27))</f>
        <v/>
      </c>
      <c r="T28" s="79" t="str">
        <f>IF(D28="","",SUM(พค:มีค!AN27))</f>
        <v/>
      </c>
      <c r="U28" s="79" t="str">
        <f>IF(D28="","",SUM(พค:มีค!AO27))</f>
        <v/>
      </c>
      <c r="V28" s="364" t="str">
        <f t="shared" si="3"/>
        <v/>
      </c>
      <c r="W28" s="363" t="str">
        <f t="shared" si="4"/>
        <v/>
      </c>
      <c r="X28" s="365"/>
      <c r="Y28" s="351"/>
    </row>
    <row r="29" spans="2:25" ht="17.100000000000001" customHeight="1">
      <c r="B29" s="351"/>
      <c r="C29" s="332"/>
      <c r="D29" s="361" t="str">
        <f>IF(ข้อมูลนร.2!D26="","",ข้อมูลนร.2!D26)</f>
        <v/>
      </c>
      <c r="E29" s="362" t="str">
        <f>IF(พค!AK28="","",พค!AK28)</f>
        <v/>
      </c>
      <c r="F29" s="107" t="str">
        <f>IF(มิย!AK28="","",มิย!AK28)</f>
        <v/>
      </c>
      <c r="G29" s="107" t="str">
        <f>IF(กค!AK28="","",กค!AK28)</f>
        <v/>
      </c>
      <c r="H29" s="107" t="str">
        <f>IF(สค!AK28="","",สค!AK28)</f>
        <v/>
      </c>
      <c r="I29" s="107" t="str">
        <f>IF(กย!AK28="","",กย!AK28)</f>
        <v/>
      </c>
      <c r="J29" s="107" t="str">
        <f>IF(ตค!AK28="","",ตค!AK28)</f>
        <v/>
      </c>
      <c r="K29" s="107" t="str">
        <f>IF(พย!AK28="","",พย!AK28)</f>
        <v/>
      </c>
      <c r="L29" s="107" t="str">
        <f>IF(ธค!AK28="","",ธค!AK28)</f>
        <v/>
      </c>
      <c r="M29" s="107" t="str">
        <f>IF(มค!AK28="","",มค!AK28)</f>
        <v/>
      </c>
      <c r="N29" s="107" t="str">
        <f>IF(กพ!AK28="","",กพ!AK28)</f>
        <v/>
      </c>
      <c r="O29" s="107" t="str">
        <f>IF(มีค!AK28="","",มีค!AK28)</f>
        <v/>
      </c>
      <c r="P29" s="363" t="str">
        <f t="shared" si="0"/>
        <v/>
      </c>
      <c r="Q29" s="363" t="str">
        <f t="shared" si="1"/>
        <v/>
      </c>
      <c r="R29" s="363" t="str">
        <f t="shared" si="2"/>
        <v/>
      </c>
      <c r="S29" s="79" t="str">
        <f>IF(D29="","",SUM(พค:มีค!AM28))</f>
        <v/>
      </c>
      <c r="T29" s="79" t="str">
        <f>IF(D29="","",SUM(พค:มีค!AN28))</f>
        <v/>
      </c>
      <c r="U29" s="79" t="str">
        <f>IF(D29="","",SUM(พค:มีค!AO28))</f>
        <v/>
      </c>
      <c r="V29" s="364" t="str">
        <f t="shared" si="3"/>
        <v/>
      </c>
      <c r="W29" s="363" t="str">
        <f t="shared" si="4"/>
        <v/>
      </c>
      <c r="X29" s="365"/>
      <c r="Y29" s="351"/>
    </row>
    <row r="30" spans="2:25" ht="17.100000000000001" customHeight="1">
      <c r="B30" s="351"/>
      <c r="C30" s="332"/>
      <c r="D30" s="361" t="str">
        <f>IF(ข้อมูลนร.2!D27="","",ข้อมูลนร.2!D27)</f>
        <v/>
      </c>
      <c r="E30" s="362" t="str">
        <f>IF(พค!AK29="","",พค!AK29)</f>
        <v/>
      </c>
      <c r="F30" s="107" t="str">
        <f>IF(มิย!AK29="","",มิย!AK29)</f>
        <v/>
      </c>
      <c r="G30" s="107" t="str">
        <f>IF(กค!AK29="","",กค!AK29)</f>
        <v/>
      </c>
      <c r="H30" s="107" t="str">
        <f>IF(สค!AK29="","",สค!AK29)</f>
        <v/>
      </c>
      <c r="I30" s="107" t="str">
        <f>IF(กย!AK29="","",กย!AK29)</f>
        <v/>
      </c>
      <c r="J30" s="107" t="str">
        <f>IF(ตค!AK29="","",ตค!AK29)</f>
        <v/>
      </c>
      <c r="K30" s="107" t="str">
        <f>IF(พย!AK29="","",พย!AK29)</f>
        <v/>
      </c>
      <c r="L30" s="107" t="str">
        <f>IF(ธค!AK29="","",ธค!AK29)</f>
        <v/>
      </c>
      <c r="M30" s="107" t="str">
        <f>IF(มค!AK29="","",มค!AK29)</f>
        <v/>
      </c>
      <c r="N30" s="107" t="str">
        <f>IF(กพ!AK29="","",กพ!AK29)</f>
        <v/>
      </c>
      <c r="O30" s="107" t="str">
        <f>IF(มีค!AK29="","",มีค!AK29)</f>
        <v/>
      </c>
      <c r="P30" s="363" t="str">
        <f t="shared" si="0"/>
        <v/>
      </c>
      <c r="Q30" s="363" t="str">
        <f t="shared" si="1"/>
        <v/>
      </c>
      <c r="R30" s="363" t="str">
        <f t="shared" si="2"/>
        <v/>
      </c>
      <c r="S30" s="79" t="str">
        <f>IF(D30="","",SUM(พค:มีค!AM29))</f>
        <v/>
      </c>
      <c r="T30" s="79" t="str">
        <f>IF(D30="","",SUM(พค:มีค!AN29))</f>
        <v/>
      </c>
      <c r="U30" s="79" t="str">
        <f>IF(D30="","",SUM(พค:มีค!AO29))</f>
        <v/>
      </c>
      <c r="V30" s="364" t="str">
        <f t="shared" si="3"/>
        <v/>
      </c>
      <c r="W30" s="363" t="str">
        <f t="shared" si="4"/>
        <v/>
      </c>
      <c r="X30" s="365"/>
      <c r="Y30" s="351"/>
    </row>
    <row r="31" spans="2:25" ht="17.100000000000001" customHeight="1">
      <c r="B31" s="351"/>
      <c r="C31" s="332"/>
      <c r="D31" s="361" t="str">
        <f>IF(ข้อมูลนร.2!D28="","",ข้อมูลนร.2!D28)</f>
        <v/>
      </c>
      <c r="E31" s="362" t="str">
        <f>IF(พค!AK30="","",พค!AK30)</f>
        <v/>
      </c>
      <c r="F31" s="107" t="str">
        <f>IF(มิย!AK30="","",มิย!AK30)</f>
        <v/>
      </c>
      <c r="G31" s="107" t="str">
        <f>IF(กค!AK30="","",กค!AK30)</f>
        <v/>
      </c>
      <c r="H31" s="107" t="str">
        <f>IF(สค!AK30="","",สค!AK30)</f>
        <v/>
      </c>
      <c r="I31" s="107" t="str">
        <f>IF(กย!AK30="","",กย!AK30)</f>
        <v/>
      </c>
      <c r="J31" s="107" t="str">
        <f>IF(ตค!AK30="","",ตค!AK30)</f>
        <v/>
      </c>
      <c r="K31" s="107" t="str">
        <f>IF(พย!AK30="","",พย!AK30)</f>
        <v/>
      </c>
      <c r="L31" s="107" t="str">
        <f>IF(ธค!AK30="","",ธค!AK30)</f>
        <v/>
      </c>
      <c r="M31" s="107" t="str">
        <f>IF(มค!AK30="","",มค!AK30)</f>
        <v/>
      </c>
      <c r="N31" s="107" t="str">
        <f>IF(กพ!AK30="","",กพ!AK30)</f>
        <v/>
      </c>
      <c r="O31" s="107" t="str">
        <f>IF(มีค!AK30="","",มีค!AK30)</f>
        <v/>
      </c>
      <c r="P31" s="363" t="str">
        <f t="shared" si="0"/>
        <v/>
      </c>
      <c r="Q31" s="363" t="str">
        <f t="shared" si="1"/>
        <v/>
      </c>
      <c r="R31" s="363" t="str">
        <f t="shared" si="2"/>
        <v/>
      </c>
      <c r="S31" s="79" t="str">
        <f>IF(D31="","",SUM(พค:มีค!AM30))</f>
        <v/>
      </c>
      <c r="T31" s="79" t="str">
        <f>IF(D31="","",SUM(พค:มีค!AN30))</f>
        <v/>
      </c>
      <c r="U31" s="79" t="str">
        <f>IF(D31="","",SUM(พค:มีค!AO30))</f>
        <v/>
      </c>
      <c r="V31" s="364" t="str">
        <f t="shared" si="3"/>
        <v/>
      </c>
      <c r="W31" s="363" t="str">
        <f t="shared" si="4"/>
        <v/>
      </c>
      <c r="X31" s="365"/>
      <c r="Y31" s="351"/>
    </row>
    <row r="32" spans="2:25" ht="17.100000000000001" customHeight="1">
      <c r="B32" s="351"/>
      <c r="C32" s="332"/>
      <c r="D32" s="361" t="str">
        <f>IF(ข้อมูลนร.2!D29="","",ข้อมูลนร.2!D29)</f>
        <v/>
      </c>
      <c r="E32" s="362" t="str">
        <f>IF(พค!AK31="","",พค!AK31)</f>
        <v/>
      </c>
      <c r="F32" s="107" t="str">
        <f>IF(มิย!AK31="","",มิย!AK31)</f>
        <v/>
      </c>
      <c r="G32" s="107" t="str">
        <f>IF(กค!AK31="","",กค!AK31)</f>
        <v/>
      </c>
      <c r="H32" s="107" t="str">
        <f>IF(สค!AK31="","",สค!AK31)</f>
        <v/>
      </c>
      <c r="I32" s="107" t="str">
        <f>IF(กย!AK31="","",กย!AK31)</f>
        <v/>
      </c>
      <c r="J32" s="107" t="str">
        <f>IF(ตค!AK31="","",ตค!AK31)</f>
        <v/>
      </c>
      <c r="K32" s="107" t="str">
        <f>IF(พย!AK31="","",พย!AK31)</f>
        <v/>
      </c>
      <c r="L32" s="107" t="str">
        <f>IF(ธค!AK31="","",ธค!AK31)</f>
        <v/>
      </c>
      <c r="M32" s="107" t="str">
        <f>IF(มค!AK31="","",มค!AK31)</f>
        <v/>
      </c>
      <c r="N32" s="107" t="str">
        <f>IF(กพ!AK31="","",กพ!AK31)</f>
        <v/>
      </c>
      <c r="O32" s="107" t="str">
        <f>IF(มีค!AK31="","",มีค!AK31)</f>
        <v/>
      </c>
      <c r="P32" s="363" t="str">
        <f t="shared" si="0"/>
        <v/>
      </c>
      <c r="Q32" s="363" t="str">
        <f t="shared" si="1"/>
        <v/>
      </c>
      <c r="R32" s="363" t="str">
        <f t="shared" si="2"/>
        <v/>
      </c>
      <c r="S32" s="79" t="str">
        <f>IF(D32="","",SUM(พค:มีค!AM31))</f>
        <v/>
      </c>
      <c r="T32" s="79" t="str">
        <f>IF(D32="","",SUM(พค:มีค!AN31))</f>
        <v/>
      </c>
      <c r="U32" s="79" t="str">
        <f>IF(D32="","",SUM(พค:มีค!AO31))</f>
        <v/>
      </c>
      <c r="V32" s="364" t="str">
        <f t="shared" si="3"/>
        <v/>
      </c>
      <c r="W32" s="363" t="str">
        <f t="shared" si="4"/>
        <v/>
      </c>
      <c r="X32" s="365"/>
      <c r="Y32" s="351"/>
    </row>
    <row r="33" spans="2:25" ht="17.100000000000001" customHeight="1">
      <c r="B33" s="351"/>
      <c r="C33" s="332"/>
      <c r="D33" s="361" t="str">
        <f>IF(ข้อมูลนร.2!D30="","",ข้อมูลนร.2!D30)</f>
        <v/>
      </c>
      <c r="E33" s="362" t="str">
        <f>IF(พค!AK32="","",พค!AK32)</f>
        <v/>
      </c>
      <c r="F33" s="107" t="str">
        <f>IF(มิย!AK32="","",มิย!AK32)</f>
        <v/>
      </c>
      <c r="G33" s="107" t="str">
        <f>IF(กค!AK32="","",กค!AK32)</f>
        <v/>
      </c>
      <c r="H33" s="107" t="str">
        <f>IF(สค!AK32="","",สค!AK32)</f>
        <v/>
      </c>
      <c r="I33" s="107" t="str">
        <f>IF(กย!AK32="","",กย!AK32)</f>
        <v/>
      </c>
      <c r="J33" s="107" t="str">
        <f>IF(ตค!AK32="","",ตค!AK32)</f>
        <v/>
      </c>
      <c r="K33" s="107" t="str">
        <f>IF(พย!AK32="","",พย!AK32)</f>
        <v/>
      </c>
      <c r="L33" s="107" t="str">
        <f>IF(ธค!AK32="","",ธค!AK32)</f>
        <v/>
      </c>
      <c r="M33" s="107" t="str">
        <f>IF(มค!AK32="","",มค!AK32)</f>
        <v/>
      </c>
      <c r="N33" s="107" t="str">
        <f>IF(กพ!AK32="","",กพ!AK32)</f>
        <v/>
      </c>
      <c r="O33" s="107" t="str">
        <f>IF(มีค!AK32="","",มีค!AK32)</f>
        <v/>
      </c>
      <c r="P33" s="363" t="str">
        <f t="shared" si="0"/>
        <v/>
      </c>
      <c r="Q33" s="363" t="str">
        <f t="shared" si="1"/>
        <v/>
      </c>
      <c r="R33" s="363" t="str">
        <f t="shared" si="2"/>
        <v/>
      </c>
      <c r="S33" s="79" t="str">
        <f>IF(D33="","",SUM(พค:มีค!AM32))</f>
        <v/>
      </c>
      <c r="T33" s="79" t="str">
        <f>IF(D33="","",SUM(พค:มีค!AN32))</f>
        <v/>
      </c>
      <c r="U33" s="79" t="str">
        <f>IF(D33="","",SUM(พค:มีค!AO32))</f>
        <v/>
      </c>
      <c r="V33" s="364" t="str">
        <f t="shared" si="3"/>
        <v/>
      </c>
      <c r="W33" s="363" t="str">
        <f t="shared" si="4"/>
        <v/>
      </c>
      <c r="X33" s="365"/>
      <c r="Y33" s="351"/>
    </row>
    <row r="34" spans="2:25" ht="17.100000000000001" customHeight="1">
      <c r="B34" s="351"/>
      <c r="C34" s="332"/>
      <c r="D34" s="361" t="str">
        <f>IF(ข้อมูลนร.2!D31="","",ข้อมูลนร.2!D31)</f>
        <v/>
      </c>
      <c r="E34" s="362" t="str">
        <f>IF(พค!AK33="","",พค!AK33)</f>
        <v/>
      </c>
      <c r="F34" s="107" t="str">
        <f>IF(มิย!AK33="","",มิย!AK33)</f>
        <v/>
      </c>
      <c r="G34" s="107" t="str">
        <f>IF(กค!AK33="","",กค!AK33)</f>
        <v/>
      </c>
      <c r="H34" s="107" t="str">
        <f>IF(สค!AK33="","",สค!AK33)</f>
        <v/>
      </c>
      <c r="I34" s="107" t="str">
        <f>IF(กย!AK33="","",กย!AK33)</f>
        <v/>
      </c>
      <c r="J34" s="107" t="str">
        <f>IF(ตค!AK33="","",ตค!AK33)</f>
        <v/>
      </c>
      <c r="K34" s="107" t="str">
        <f>IF(พย!AK33="","",พย!AK33)</f>
        <v/>
      </c>
      <c r="L34" s="107" t="str">
        <f>IF(ธค!AK33="","",ธค!AK33)</f>
        <v/>
      </c>
      <c r="M34" s="107" t="str">
        <f>IF(มค!AK33="","",มค!AK33)</f>
        <v/>
      </c>
      <c r="N34" s="107" t="str">
        <f>IF(กพ!AK33="","",กพ!AK33)</f>
        <v/>
      </c>
      <c r="O34" s="107" t="str">
        <f>IF(มีค!AK33="","",มีค!AK33)</f>
        <v/>
      </c>
      <c r="P34" s="363" t="str">
        <f t="shared" si="0"/>
        <v/>
      </c>
      <c r="Q34" s="363" t="str">
        <f t="shared" si="1"/>
        <v/>
      </c>
      <c r="R34" s="363" t="str">
        <f t="shared" si="2"/>
        <v/>
      </c>
      <c r="S34" s="79" t="str">
        <f>IF(D34="","",SUM(พค:มีค!AM33))</f>
        <v/>
      </c>
      <c r="T34" s="79" t="str">
        <f>IF(D34="","",SUM(พค:มีค!AN33))</f>
        <v/>
      </c>
      <c r="U34" s="79" t="str">
        <f>IF(D34="","",SUM(พค:มีค!AO33))</f>
        <v/>
      </c>
      <c r="V34" s="364" t="str">
        <f t="shared" si="3"/>
        <v/>
      </c>
      <c r="W34" s="363" t="str">
        <f t="shared" si="4"/>
        <v/>
      </c>
      <c r="X34" s="365"/>
      <c r="Y34" s="351"/>
    </row>
    <row r="35" spans="2:25" ht="17.100000000000001" customHeight="1">
      <c r="B35" s="351"/>
      <c r="C35" s="332"/>
      <c r="D35" s="361" t="str">
        <f>IF(ข้อมูลนร.2!D32="","",ข้อมูลนร.2!D32)</f>
        <v/>
      </c>
      <c r="E35" s="362" t="str">
        <f>IF(พค!AK34="","",พค!AK34)</f>
        <v/>
      </c>
      <c r="F35" s="107" t="str">
        <f>IF(มิย!AK34="","",มิย!AK34)</f>
        <v/>
      </c>
      <c r="G35" s="107" t="str">
        <f>IF(กค!AK34="","",กค!AK34)</f>
        <v/>
      </c>
      <c r="H35" s="107" t="str">
        <f>IF(สค!AK34="","",สค!AK34)</f>
        <v/>
      </c>
      <c r="I35" s="107" t="str">
        <f>IF(กย!AK34="","",กย!AK34)</f>
        <v/>
      </c>
      <c r="J35" s="107" t="str">
        <f>IF(ตค!AK34="","",ตค!AK34)</f>
        <v/>
      </c>
      <c r="K35" s="107" t="str">
        <f>IF(พย!AK34="","",พย!AK34)</f>
        <v/>
      </c>
      <c r="L35" s="107" t="str">
        <f>IF(ธค!AK34="","",ธค!AK34)</f>
        <v/>
      </c>
      <c r="M35" s="107" t="str">
        <f>IF(มค!AK34="","",มค!AK34)</f>
        <v/>
      </c>
      <c r="N35" s="107" t="str">
        <f>IF(กพ!AK34="","",กพ!AK34)</f>
        <v/>
      </c>
      <c r="O35" s="107" t="str">
        <f>IF(มีค!AK34="","",มีค!AK34)</f>
        <v/>
      </c>
      <c r="P35" s="363" t="str">
        <f t="shared" si="0"/>
        <v/>
      </c>
      <c r="Q35" s="363" t="str">
        <f t="shared" si="1"/>
        <v/>
      </c>
      <c r="R35" s="363" t="str">
        <f t="shared" si="2"/>
        <v/>
      </c>
      <c r="S35" s="79" t="str">
        <f>IF(D35="","",SUM(พค:มีค!AM34))</f>
        <v/>
      </c>
      <c r="T35" s="79" t="str">
        <f>IF(D35="","",SUM(พค:มีค!AN34))</f>
        <v/>
      </c>
      <c r="U35" s="79" t="str">
        <f>IF(D35="","",SUM(พค:มีค!AO34))</f>
        <v/>
      </c>
      <c r="V35" s="364" t="str">
        <f t="shared" si="3"/>
        <v/>
      </c>
      <c r="W35" s="363" t="str">
        <f t="shared" si="4"/>
        <v/>
      </c>
      <c r="X35" s="365"/>
      <c r="Y35" s="351"/>
    </row>
    <row r="36" spans="2:25" ht="17.100000000000001" customHeight="1">
      <c r="B36" s="351"/>
      <c r="C36" s="332"/>
      <c r="D36" s="361" t="str">
        <f>IF(ข้อมูลนร.2!D33="","",ข้อมูลนร.2!D33)</f>
        <v/>
      </c>
      <c r="E36" s="362" t="str">
        <f>IF(พค!AK35="","",พค!AK35)</f>
        <v/>
      </c>
      <c r="F36" s="107" t="str">
        <f>IF(มิย!AK35="","",มิย!AK35)</f>
        <v/>
      </c>
      <c r="G36" s="107" t="str">
        <f>IF(กค!AK35="","",กค!AK35)</f>
        <v/>
      </c>
      <c r="H36" s="107" t="str">
        <f>IF(สค!AK35="","",สค!AK35)</f>
        <v/>
      </c>
      <c r="I36" s="107" t="str">
        <f>IF(กย!AK35="","",กย!AK35)</f>
        <v/>
      </c>
      <c r="J36" s="107" t="str">
        <f>IF(ตค!AK35="","",ตค!AK35)</f>
        <v/>
      </c>
      <c r="K36" s="107" t="str">
        <f>IF(พย!AK35="","",พย!AK35)</f>
        <v/>
      </c>
      <c r="L36" s="107" t="str">
        <f>IF(ธค!AK35="","",ธค!AK35)</f>
        <v/>
      </c>
      <c r="M36" s="107" t="str">
        <f>IF(มค!AK35="","",มค!AK35)</f>
        <v/>
      </c>
      <c r="N36" s="107" t="str">
        <f>IF(กพ!AK35="","",กพ!AK35)</f>
        <v/>
      </c>
      <c r="O36" s="107" t="str">
        <f>IF(มีค!AK35="","",มีค!AK35)</f>
        <v/>
      </c>
      <c r="P36" s="363" t="str">
        <f t="shared" si="0"/>
        <v/>
      </c>
      <c r="Q36" s="363" t="str">
        <f t="shared" si="1"/>
        <v/>
      </c>
      <c r="R36" s="363" t="str">
        <f t="shared" si="2"/>
        <v/>
      </c>
      <c r="S36" s="79" t="str">
        <f>IF(D36="","",SUM(พค:มีค!AM35))</f>
        <v/>
      </c>
      <c r="T36" s="79" t="str">
        <f>IF(D36="","",SUM(พค:มีค!AN35))</f>
        <v/>
      </c>
      <c r="U36" s="79" t="str">
        <f>IF(D36="","",SUM(พค:มีค!AO35))</f>
        <v/>
      </c>
      <c r="V36" s="364" t="str">
        <f t="shared" si="3"/>
        <v/>
      </c>
      <c r="W36" s="363" t="str">
        <f t="shared" si="4"/>
        <v/>
      </c>
      <c r="X36" s="365"/>
      <c r="Y36" s="351"/>
    </row>
    <row r="37" spans="2:25" ht="17.100000000000001" customHeight="1">
      <c r="B37" s="351"/>
      <c r="C37" s="332"/>
      <c r="D37" s="361" t="str">
        <f>IF(ข้อมูลนร.2!D34="","",ข้อมูลนร.2!D34)</f>
        <v/>
      </c>
      <c r="E37" s="362" t="str">
        <f>IF(พค!AK36="","",พค!AK36)</f>
        <v/>
      </c>
      <c r="F37" s="107" t="str">
        <f>IF(มิย!AK36="","",มิย!AK36)</f>
        <v/>
      </c>
      <c r="G37" s="107" t="str">
        <f>IF(กค!AK36="","",กค!AK36)</f>
        <v/>
      </c>
      <c r="H37" s="107" t="str">
        <f>IF(สค!AK36="","",สค!AK36)</f>
        <v/>
      </c>
      <c r="I37" s="107" t="str">
        <f>IF(กย!AK36="","",กย!AK36)</f>
        <v/>
      </c>
      <c r="J37" s="107" t="str">
        <f>IF(ตค!AK36="","",ตค!AK36)</f>
        <v/>
      </c>
      <c r="K37" s="107" t="str">
        <f>IF(พย!AK36="","",พย!AK36)</f>
        <v/>
      </c>
      <c r="L37" s="107" t="str">
        <f>IF(ธค!AK36="","",ธค!AK36)</f>
        <v/>
      </c>
      <c r="M37" s="107" t="str">
        <f>IF(มค!AK36="","",มค!AK36)</f>
        <v/>
      </c>
      <c r="N37" s="107" t="str">
        <f>IF(กพ!AK36="","",กพ!AK36)</f>
        <v/>
      </c>
      <c r="O37" s="107" t="str">
        <f>IF(มีค!AK36="","",มีค!AK36)</f>
        <v/>
      </c>
      <c r="P37" s="363" t="str">
        <f t="shared" si="0"/>
        <v/>
      </c>
      <c r="Q37" s="363" t="str">
        <f t="shared" si="1"/>
        <v/>
      </c>
      <c r="R37" s="363" t="str">
        <f t="shared" si="2"/>
        <v/>
      </c>
      <c r="S37" s="79" t="str">
        <f>IF(D37="","",SUM(พค:มีค!AM36))</f>
        <v/>
      </c>
      <c r="T37" s="79" t="str">
        <f>IF(D37="","",SUM(พค:มีค!AN36))</f>
        <v/>
      </c>
      <c r="U37" s="79" t="str">
        <f>IF(D37="","",SUM(พค:มีค!AO36))</f>
        <v/>
      </c>
      <c r="V37" s="364" t="str">
        <f t="shared" si="3"/>
        <v/>
      </c>
      <c r="W37" s="363" t="str">
        <f t="shared" si="4"/>
        <v/>
      </c>
      <c r="X37" s="365"/>
      <c r="Y37" s="351"/>
    </row>
    <row r="38" spans="2:25" ht="17.100000000000001" customHeight="1">
      <c r="B38" s="351"/>
      <c r="C38" s="332"/>
      <c r="D38" s="361" t="str">
        <f>IF(ข้อมูลนร.2!D35="","",ข้อมูลนร.2!D35)</f>
        <v/>
      </c>
      <c r="E38" s="362" t="str">
        <f>IF(พค!AK37="","",พค!AK37)</f>
        <v/>
      </c>
      <c r="F38" s="107" t="str">
        <f>IF(มิย!AK37="","",มิย!AK37)</f>
        <v/>
      </c>
      <c r="G38" s="107" t="str">
        <f>IF(กค!AK37="","",กค!AK37)</f>
        <v/>
      </c>
      <c r="H38" s="107" t="str">
        <f>IF(สค!AK37="","",สค!AK37)</f>
        <v/>
      </c>
      <c r="I38" s="107" t="str">
        <f>IF(กย!AK37="","",กย!AK37)</f>
        <v/>
      </c>
      <c r="J38" s="107" t="str">
        <f>IF(ตค!AK37="","",ตค!AK37)</f>
        <v/>
      </c>
      <c r="K38" s="107" t="str">
        <f>IF(พย!AK37="","",พย!AK37)</f>
        <v/>
      </c>
      <c r="L38" s="107" t="str">
        <f>IF(ธค!AK37="","",ธค!AK37)</f>
        <v/>
      </c>
      <c r="M38" s="107" t="str">
        <f>IF(มค!AK37="","",มค!AK37)</f>
        <v/>
      </c>
      <c r="N38" s="107" t="str">
        <f>IF(กพ!AK37="","",กพ!AK37)</f>
        <v/>
      </c>
      <c r="O38" s="107" t="str">
        <f>IF(มีค!AK37="","",มีค!AK37)</f>
        <v/>
      </c>
      <c r="P38" s="363" t="str">
        <f t="shared" si="0"/>
        <v/>
      </c>
      <c r="Q38" s="363" t="str">
        <f t="shared" si="1"/>
        <v/>
      </c>
      <c r="R38" s="363" t="str">
        <f t="shared" si="2"/>
        <v/>
      </c>
      <c r="S38" s="79" t="str">
        <f>IF(D38="","",SUM(พค:มีค!AM37))</f>
        <v/>
      </c>
      <c r="T38" s="79" t="str">
        <f>IF(D38="","",SUM(พค:มีค!AN37))</f>
        <v/>
      </c>
      <c r="U38" s="79" t="str">
        <f>IF(D38="","",SUM(พค:มีค!AO37))</f>
        <v/>
      </c>
      <c r="V38" s="364" t="str">
        <f t="shared" si="3"/>
        <v/>
      </c>
      <c r="W38" s="363" t="str">
        <f t="shared" si="4"/>
        <v/>
      </c>
      <c r="X38" s="365"/>
      <c r="Y38" s="351"/>
    </row>
    <row r="39" spans="2:25" ht="17.100000000000001" customHeight="1">
      <c r="B39" s="351"/>
      <c r="C39" s="332"/>
      <c r="D39" s="361" t="str">
        <f>IF(ข้อมูลนร.2!D36="","",ข้อมูลนร.2!D36)</f>
        <v/>
      </c>
      <c r="E39" s="362" t="str">
        <f>IF(พค!AK38="","",พค!AK38)</f>
        <v/>
      </c>
      <c r="F39" s="107" t="str">
        <f>IF(มิย!AK38="","",มิย!AK38)</f>
        <v/>
      </c>
      <c r="G39" s="107" t="str">
        <f>IF(กค!AK38="","",กค!AK38)</f>
        <v/>
      </c>
      <c r="H39" s="107" t="str">
        <f>IF(สค!AK38="","",สค!AK38)</f>
        <v/>
      </c>
      <c r="I39" s="107" t="str">
        <f>IF(กย!AK38="","",กย!AK38)</f>
        <v/>
      </c>
      <c r="J39" s="107" t="str">
        <f>IF(ตค!AK38="","",ตค!AK38)</f>
        <v/>
      </c>
      <c r="K39" s="107" t="str">
        <f>IF(พย!AK38="","",พย!AK38)</f>
        <v/>
      </c>
      <c r="L39" s="107" t="str">
        <f>IF(ธค!AK38="","",ธค!AK38)</f>
        <v/>
      </c>
      <c r="M39" s="107" t="str">
        <f>IF(มค!AK38="","",มค!AK38)</f>
        <v/>
      </c>
      <c r="N39" s="107" t="str">
        <f>IF(กพ!AK38="","",กพ!AK38)</f>
        <v/>
      </c>
      <c r="O39" s="107" t="str">
        <f>IF(มีค!AK38="","",มีค!AK38)</f>
        <v/>
      </c>
      <c r="P39" s="363" t="str">
        <f t="shared" si="0"/>
        <v/>
      </c>
      <c r="Q39" s="363" t="str">
        <f t="shared" si="1"/>
        <v/>
      </c>
      <c r="R39" s="363" t="str">
        <f t="shared" si="2"/>
        <v/>
      </c>
      <c r="S39" s="79" t="str">
        <f>IF(D39="","",SUM(พค:มีค!AM38))</f>
        <v/>
      </c>
      <c r="T39" s="79" t="str">
        <f>IF(D39="","",SUM(พค:มีค!AN38))</f>
        <v/>
      </c>
      <c r="U39" s="79" t="str">
        <f>IF(D39="","",SUM(พค:มีค!AO38))</f>
        <v/>
      </c>
      <c r="V39" s="364" t="str">
        <f t="shared" si="3"/>
        <v/>
      </c>
      <c r="W39" s="363" t="str">
        <f t="shared" si="4"/>
        <v/>
      </c>
      <c r="X39" s="365"/>
      <c r="Y39" s="351"/>
    </row>
    <row r="40" spans="2:25" ht="17.100000000000001" customHeight="1">
      <c r="B40" s="351"/>
      <c r="C40" s="332"/>
      <c r="D40" s="361" t="str">
        <f>IF(ข้อมูลนร.2!D37="","",ข้อมูลนร.2!D37)</f>
        <v/>
      </c>
      <c r="E40" s="362" t="str">
        <f>IF(พค!AK39="","",พค!AK39)</f>
        <v/>
      </c>
      <c r="F40" s="107" t="str">
        <f>IF(มิย!AK39="","",มิย!AK39)</f>
        <v/>
      </c>
      <c r="G40" s="107" t="str">
        <f>IF(กค!AK39="","",กค!AK39)</f>
        <v/>
      </c>
      <c r="H40" s="107" t="str">
        <f>IF(สค!AK39="","",สค!AK39)</f>
        <v/>
      </c>
      <c r="I40" s="107" t="str">
        <f>IF(กย!AK39="","",กย!AK39)</f>
        <v/>
      </c>
      <c r="J40" s="107" t="str">
        <f>IF(ตค!AK39="","",ตค!AK39)</f>
        <v/>
      </c>
      <c r="K40" s="107" t="str">
        <f>IF(พย!AK39="","",พย!AK39)</f>
        <v/>
      </c>
      <c r="L40" s="107" t="str">
        <f>IF(ธค!AK39="","",ธค!AK39)</f>
        <v/>
      </c>
      <c r="M40" s="107" t="str">
        <f>IF(มค!AK39="","",มค!AK39)</f>
        <v/>
      </c>
      <c r="N40" s="107" t="str">
        <f>IF(กพ!AK39="","",กพ!AK39)</f>
        <v/>
      </c>
      <c r="O40" s="107" t="str">
        <f>IF(มีค!AK39="","",มีค!AK39)</f>
        <v/>
      </c>
      <c r="P40" s="363" t="str">
        <f t="shared" si="0"/>
        <v/>
      </c>
      <c r="Q40" s="363" t="str">
        <f t="shared" si="1"/>
        <v/>
      </c>
      <c r="R40" s="363" t="str">
        <f t="shared" si="2"/>
        <v/>
      </c>
      <c r="S40" s="79" t="str">
        <f>IF(D40="","",SUM(พค:มีค!AM39))</f>
        <v/>
      </c>
      <c r="T40" s="79" t="str">
        <f>IF(D40="","",SUM(พค:มีค!AN39))</f>
        <v/>
      </c>
      <c r="U40" s="79" t="str">
        <f>IF(D40="","",SUM(พค:มีค!AO39))</f>
        <v/>
      </c>
      <c r="V40" s="364" t="str">
        <f t="shared" si="3"/>
        <v/>
      </c>
      <c r="W40" s="363" t="str">
        <f t="shared" si="4"/>
        <v/>
      </c>
      <c r="X40" s="365"/>
      <c r="Y40" s="351"/>
    </row>
    <row r="41" spans="2:25" ht="17.100000000000001" customHeight="1">
      <c r="B41" s="351"/>
      <c r="C41" s="332"/>
      <c r="D41" s="361" t="str">
        <f>IF(ข้อมูลนร.2!D38="","",ข้อมูลนร.2!D38)</f>
        <v/>
      </c>
      <c r="E41" s="362" t="str">
        <f>IF(พค!AK40="","",พค!AK40)</f>
        <v/>
      </c>
      <c r="F41" s="107" t="str">
        <f>IF(มิย!AK40="","",มิย!AK40)</f>
        <v/>
      </c>
      <c r="G41" s="107" t="str">
        <f>IF(กค!AK40="","",กค!AK40)</f>
        <v/>
      </c>
      <c r="H41" s="107" t="str">
        <f>IF(สค!AK40="","",สค!AK40)</f>
        <v/>
      </c>
      <c r="I41" s="107" t="str">
        <f>IF(กย!AK40="","",กย!AK40)</f>
        <v/>
      </c>
      <c r="J41" s="107" t="str">
        <f>IF(ตค!AK40="","",ตค!AK40)</f>
        <v/>
      </c>
      <c r="K41" s="107" t="str">
        <f>IF(พย!AK40="","",พย!AK40)</f>
        <v/>
      </c>
      <c r="L41" s="107" t="str">
        <f>IF(ธค!AK40="","",ธค!AK40)</f>
        <v/>
      </c>
      <c r="M41" s="107" t="str">
        <f>IF(มค!AK40="","",มค!AK40)</f>
        <v/>
      </c>
      <c r="N41" s="107" t="str">
        <f>IF(กพ!AK40="","",กพ!AK40)</f>
        <v/>
      </c>
      <c r="O41" s="107" t="str">
        <f>IF(มีค!AK40="","",มีค!AK40)</f>
        <v/>
      </c>
      <c r="P41" s="363" t="str">
        <f t="shared" si="0"/>
        <v/>
      </c>
      <c r="Q41" s="363" t="str">
        <f t="shared" si="1"/>
        <v/>
      </c>
      <c r="R41" s="363" t="str">
        <f t="shared" si="2"/>
        <v/>
      </c>
      <c r="S41" s="79" t="str">
        <f>IF(D41="","",SUM(พค:มีค!AM40))</f>
        <v/>
      </c>
      <c r="T41" s="79" t="str">
        <f>IF(D41="","",SUM(พค:มีค!AN40))</f>
        <v/>
      </c>
      <c r="U41" s="79" t="str">
        <f>IF(D41="","",SUM(พค:มีค!AO40))</f>
        <v/>
      </c>
      <c r="V41" s="364" t="str">
        <f t="shared" si="3"/>
        <v/>
      </c>
      <c r="W41" s="363" t="str">
        <f t="shared" si="4"/>
        <v/>
      </c>
      <c r="X41" s="365"/>
      <c r="Y41" s="351"/>
    </row>
    <row r="42" spans="2:25" ht="17.100000000000001" customHeight="1">
      <c r="B42" s="351"/>
      <c r="C42" s="332"/>
      <c r="D42" s="361" t="str">
        <f>IF(ข้อมูลนร.2!D39="","",ข้อมูลนร.2!D39)</f>
        <v/>
      </c>
      <c r="E42" s="362" t="str">
        <f>IF(พค!AK41="","",พค!AK41)</f>
        <v/>
      </c>
      <c r="F42" s="107" t="str">
        <f>IF(มิย!AK41="","",มิย!AK41)</f>
        <v/>
      </c>
      <c r="G42" s="107" t="str">
        <f>IF(กค!AK41="","",กค!AK41)</f>
        <v/>
      </c>
      <c r="H42" s="107" t="str">
        <f>IF(สค!AK41="","",สค!AK41)</f>
        <v/>
      </c>
      <c r="I42" s="107" t="str">
        <f>IF(กย!AK41="","",กย!AK41)</f>
        <v/>
      </c>
      <c r="J42" s="107" t="str">
        <f>IF(ตค!AK41="","",ตค!AK41)</f>
        <v/>
      </c>
      <c r="K42" s="107" t="str">
        <f>IF(พย!AK41="","",พย!AK41)</f>
        <v/>
      </c>
      <c r="L42" s="107" t="str">
        <f>IF(ธค!AK41="","",ธค!AK41)</f>
        <v/>
      </c>
      <c r="M42" s="107" t="str">
        <f>IF(มค!AK41="","",มค!AK41)</f>
        <v/>
      </c>
      <c r="N42" s="107" t="str">
        <f>IF(กพ!AK41="","",กพ!AK41)</f>
        <v/>
      </c>
      <c r="O42" s="107" t="str">
        <f>IF(มีค!AK41="","",มีค!AK41)</f>
        <v/>
      </c>
      <c r="P42" s="363" t="str">
        <f t="shared" si="0"/>
        <v/>
      </c>
      <c r="Q42" s="363" t="str">
        <f t="shared" si="1"/>
        <v/>
      </c>
      <c r="R42" s="363" t="str">
        <f t="shared" si="2"/>
        <v/>
      </c>
      <c r="S42" s="79" t="str">
        <f>IF(D42="","",SUM(พค:มีค!AM41))</f>
        <v/>
      </c>
      <c r="T42" s="79" t="str">
        <f>IF(D42="","",SUM(พค:มีค!AN41))</f>
        <v/>
      </c>
      <c r="U42" s="79" t="str">
        <f>IF(D42="","",SUM(พค:มีค!AO41))</f>
        <v/>
      </c>
      <c r="V42" s="364" t="str">
        <f t="shared" si="3"/>
        <v/>
      </c>
      <c r="W42" s="363" t="str">
        <f t="shared" si="4"/>
        <v/>
      </c>
      <c r="X42" s="365"/>
      <c r="Y42" s="351"/>
    </row>
    <row r="43" spans="2:25" ht="17.100000000000001" customHeight="1">
      <c r="B43" s="351"/>
      <c r="C43" s="332"/>
      <c r="D43" s="361" t="str">
        <f>IF(ข้อมูลนร.2!D40="","",ข้อมูลนร.2!D40)</f>
        <v/>
      </c>
      <c r="E43" s="362" t="str">
        <f>IF(พค!AK42="","",พค!AK42)</f>
        <v/>
      </c>
      <c r="F43" s="107" t="str">
        <f>IF(มิย!AK42="","",มิย!AK42)</f>
        <v/>
      </c>
      <c r="G43" s="107" t="str">
        <f>IF(กค!AK42="","",กค!AK42)</f>
        <v/>
      </c>
      <c r="H43" s="107" t="str">
        <f>IF(สค!AK42="","",สค!AK42)</f>
        <v/>
      </c>
      <c r="I43" s="107" t="str">
        <f>IF(กย!AK42="","",กย!AK42)</f>
        <v/>
      </c>
      <c r="J43" s="107" t="str">
        <f>IF(ตค!AK42="","",ตค!AK42)</f>
        <v/>
      </c>
      <c r="K43" s="107" t="str">
        <f>IF(พย!AK42="","",พย!AK42)</f>
        <v/>
      </c>
      <c r="L43" s="107" t="str">
        <f>IF(ธค!AK42="","",ธค!AK42)</f>
        <v/>
      </c>
      <c r="M43" s="107" t="str">
        <f>IF(มค!AK42="","",มค!AK42)</f>
        <v/>
      </c>
      <c r="N43" s="107" t="str">
        <f>IF(กพ!AK42="","",กพ!AK42)</f>
        <v/>
      </c>
      <c r="O43" s="107" t="str">
        <f>IF(มีค!AK42="","",มีค!AK42)</f>
        <v/>
      </c>
      <c r="P43" s="363" t="str">
        <f t="shared" si="0"/>
        <v/>
      </c>
      <c r="Q43" s="363" t="str">
        <f t="shared" si="1"/>
        <v/>
      </c>
      <c r="R43" s="363" t="str">
        <f t="shared" si="2"/>
        <v/>
      </c>
      <c r="S43" s="79" t="str">
        <f>IF(D43="","",SUM(พค:มีค!AM42))</f>
        <v/>
      </c>
      <c r="T43" s="79" t="str">
        <f>IF(D43="","",SUM(พค:มีค!AN42))</f>
        <v/>
      </c>
      <c r="U43" s="79" t="str">
        <f>IF(D43="","",SUM(พค:มีค!AO42))</f>
        <v/>
      </c>
      <c r="V43" s="364" t="str">
        <f t="shared" si="3"/>
        <v/>
      </c>
      <c r="W43" s="363" t="str">
        <f t="shared" si="4"/>
        <v/>
      </c>
      <c r="X43" s="365"/>
      <c r="Y43" s="351"/>
    </row>
    <row r="44" spans="2:25" ht="17.100000000000001" customHeight="1">
      <c r="B44" s="351"/>
      <c r="C44" s="332"/>
      <c r="D44" s="361" t="str">
        <f>IF(ข้อมูลนร.2!D41="","",ข้อมูลนร.2!D41)</f>
        <v/>
      </c>
      <c r="E44" s="362" t="str">
        <f>IF(พค!AK43="","",พค!AK43)</f>
        <v/>
      </c>
      <c r="F44" s="107" t="str">
        <f>IF(มิย!AK43="","",มิย!AK43)</f>
        <v/>
      </c>
      <c r="G44" s="107" t="str">
        <f>IF(กค!AK43="","",กค!AK43)</f>
        <v/>
      </c>
      <c r="H44" s="107" t="str">
        <f>IF(สค!AK43="","",สค!AK43)</f>
        <v/>
      </c>
      <c r="I44" s="107" t="str">
        <f>IF(กย!AK43="","",กย!AK43)</f>
        <v/>
      </c>
      <c r="J44" s="107" t="str">
        <f>IF(ตค!AK43="","",ตค!AK43)</f>
        <v/>
      </c>
      <c r="K44" s="107" t="str">
        <f>IF(พย!AK43="","",พย!AK43)</f>
        <v/>
      </c>
      <c r="L44" s="107" t="str">
        <f>IF(ธค!AK43="","",ธค!AK43)</f>
        <v/>
      </c>
      <c r="M44" s="107" t="str">
        <f>IF(มค!AK43="","",มค!AK43)</f>
        <v/>
      </c>
      <c r="N44" s="107" t="str">
        <f>IF(กพ!AK43="","",กพ!AK43)</f>
        <v/>
      </c>
      <c r="O44" s="107" t="str">
        <f>IF(มีค!AK43="","",มีค!AK43)</f>
        <v/>
      </c>
      <c r="P44" s="363" t="str">
        <f t="shared" si="0"/>
        <v/>
      </c>
      <c r="Q44" s="363" t="str">
        <f t="shared" si="1"/>
        <v/>
      </c>
      <c r="R44" s="363" t="str">
        <f t="shared" si="2"/>
        <v/>
      </c>
      <c r="S44" s="79" t="str">
        <f>IF(D44="","",SUM(พค:มีค!AM43))</f>
        <v/>
      </c>
      <c r="T44" s="79" t="str">
        <f>IF(D44="","",SUM(พค:มีค!AN43))</f>
        <v/>
      </c>
      <c r="U44" s="79" t="str">
        <f>IF(D44="","",SUM(พค:มีค!AO43))</f>
        <v/>
      </c>
      <c r="V44" s="364" t="str">
        <f t="shared" si="3"/>
        <v/>
      </c>
      <c r="W44" s="363" t="str">
        <f t="shared" si="4"/>
        <v/>
      </c>
      <c r="X44" s="365"/>
      <c r="Y44" s="351"/>
    </row>
    <row r="45" spans="2:25">
      <c r="B45" s="351"/>
      <c r="C45" s="332"/>
      <c r="D45" s="366"/>
      <c r="E45" s="367"/>
      <c r="F45" s="366"/>
      <c r="G45" s="366"/>
      <c r="H45" s="366"/>
      <c r="I45" s="366"/>
      <c r="J45" s="366"/>
      <c r="K45" s="366"/>
      <c r="L45" s="366"/>
      <c r="M45" s="366"/>
      <c r="N45" s="366"/>
      <c r="O45" s="366"/>
      <c r="P45" s="365"/>
      <c r="Q45" s="365"/>
      <c r="R45" s="365"/>
      <c r="S45" s="56"/>
      <c r="T45" s="56"/>
      <c r="U45" s="56"/>
      <c r="V45" s="368"/>
      <c r="W45" s="365"/>
      <c r="X45" s="365"/>
      <c r="Y45" s="351"/>
    </row>
    <row r="46" spans="2:25">
      <c r="B46" s="351"/>
      <c r="C46" s="351"/>
      <c r="D46" s="352"/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1"/>
      <c r="R46" s="351"/>
      <c r="S46" s="351"/>
      <c r="T46" s="351"/>
      <c r="U46" s="351"/>
      <c r="V46" s="351"/>
      <c r="W46" s="351"/>
      <c r="X46" s="351"/>
      <c r="Y46" s="351"/>
    </row>
  </sheetData>
  <sheetProtection algorithmName="SHA-512" hashValue="XiFRxFDGg1rastGT+auzE6AnqDiT+mYBtqaGqFkeCHlYZWwBQWKG7ke3EBMEeNG1t38dPXdkkrEgYksATcivBA==" saltValue="fVu/4P4+9aVF+YafpACzUw==" spinCount="100000" sheet="1" objects="1" scenarios="1" selectLockedCells="1" selectUnlockedCells="1"/>
  <mergeCells count="22">
    <mergeCell ref="F2:V2"/>
    <mergeCell ref="F3:V3"/>
    <mergeCell ref="E5:E8"/>
    <mergeCell ref="F5:F8"/>
    <mergeCell ref="G5:G8"/>
    <mergeCell ref="H5:H8"/>
    <mergeCell ref="I5:I8"/>
    <mergeCell ref="J5:J8"/>
    <mergeCell ref="K5:K8"/>
    <mergeCell ref="L5:L8"/>
    <mergeCell ref="R5:U5"/>
    <mergeCell ref="W5:W9"/>
    <mergeCell ref="D6:D9"/>
    <mergeCell ref="R6:U6"/>
    <mergeCell ref="R7:U7"/>
    <mergeCell ref="R8:U8"/>
    <mergeCell ref="M5:M8"/>
    <mergeCell ref="N5:N8"/>
    <mergeCell ref="O5:O8"/>
    <mergeCell ref="P5:P8"/>
    <mergeCell ref="Q5:Q8"/>
    <mergeCell ref="V5:V9"/>
  </mergeCells>
  <conditionalFormatting sqref="W10:X45">
    <cfRule type="cellIs" dxfId="2" priority="2" operator="equal">
      <formula>"ไม่ผ่าน"</formula>
    </cfRule>
    <cfRule type="cellIs" dxfId="1" priority="3" operator="equal">
      <formula>"ผ่าน"</formula>
    </cfRule>
  </conditionalFormatting>
  <conditionalFormatting sqref="V10:V45">
    <cfRule type="cellIs" dxfId="0" priority="1" operator="equal">
      <formula>"ย้ายออก"</formula>
    </cfRule>
  </conditionalFormatting>
  <pageMargins left="0.47244094488188981" right="0" top="0.39370078740157483" bottom="0.15748031496062992" header="0.11811023622047245" footer="0"/>
  <pageSetup paperSize="9" orientation="portrait" blackAndWhite="1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6600"/>
    <pageSetUpPr autoPageBreaks="0"/>
  </sheetPr>
  <dimension ref="B1:AJ49"/>
  <sheetViews>
    <sheetView showGridLines="0" showRowColHeaders="0" workbookViewId="0">
      <pane xSplit="8" ySplit="8" topLeftCell="I9" activePane="bottomRight" state="frozen"/>
      <selection pane="topRight" activeCell="I1" sqref="I1"/>
      <selection pane="bottomLeft" activeCell="A9" sqref="A9"/>
      <selection pane="bottomRight" activeCell="I9" sqref="I9"/>
    </sheetView>
  </sheetViews>
  <sheetFormatPr defaultRowHeight="18.75"/>
  <cols>
    <col min="1" max="1" width="4.25" style="32" customWidth="1"/>
    <col min="2" max="3" width="3.625" style="32" customWidth="1"/>
    <col min="4" max="4" width="4.625" style="63" customWidth="1"/>
    <col min="5" max="5" width="7.875" style="63" customWidth="1"/>
    <col min="6" max="6" width="11.75" style="32" customWidth="1"/>
    <col min="7" max="8" width="5.875" style="32" customWidth="1"/>
    <col min="9" max="13" width="5.25" style="52" customWidth="1"/>
    <col min="14" max="28" width="5.25" style="32" customWidth="1"/>
    <col min="29" max="29" width="9.25" style="63" customWidth="1"/>
    <col min="30" max="30" width="10.125" style="32" customWidth="1"/>
    <col min="31" max="31" width="10.125" style="52" customWidth="1"/>
    <col min="32" max="33" width="10.125" style="32" customWidth="1"/>
    <col min="34" max="35" width="3.625" style="32" customWidth="1"/>
    <col min="36" max="16384" width="9" style="32"/>
  </cols>
  <sheetData>
    <row r="1" spans="2:35" ht="57" customHeight="1"/>
    <row r="2" spans="2:35">
      <c r="B2" s="172"/>
      <c r="C2" s="172"/>
      <c r="D2" s="175"/>
      <c r="E2" s="175"/>
      <c r="F2" s="172"/>
      <c r="G2" s="172"/>
      <c r="H2" s="172"/>
      <c r="I2" s="176"/>
      <c r="J2" s="176"/>
      <c r="K2" s="176"/>
      <c r="L2" s="176"/>
      <c r="M2" s="176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5"/>
      <c r="AD2" s="172"/>
      <c r="AE2" s="176"/>
      <c r="AF2" s="172"/>
      <c r="AG2" s="172"/>
      <c r="AH2" s="172"/>
      <c r="AI2" s="172"/>
    </row>
    <row r="3" spans="2:35">
      <c r="B3" s="172"/>
      <c r="C3" s="23"/>
      <c r="D3" s="13"/>
      <c r="E3" s="13"/>
      <c r="F3" s="23"/>
      <c r="G3" s="23"/>
      <c r="H3" s="23"/>
      <c r="I3" s="25"/>
      <c r="J3" s="25"/>
      <c r="K3" s="25"/>
      <c r="L3" s="25"/>
      <c r="M3" s="25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13"/>
      <c r="AD3" s="23"/>
      <c r="AE3" s="25"/>
      <c r="AF3" s="23"/>
      <c r="AG3" s="23"/>
      <c r="AH3" s="23"/>
      <c r="AI3" s="172"/>
    </row>
    <row r="4" spans="2:35" s="64" customFormat="1" ht="27.75" customHeight="1">
      <c r="B4" s="149"/>
      <c r="C4" s="17"/>
      <c r="D4" s="593" t="s">
        <v>7</v>
      </c>
      <c r="E4" s="594"/>
      <c r="F4" s="252" t="str">
        <f>IF(ข้อมูลพื้นฐาน!T7="","",ข้อมูลพื้นฐาน!T7)</f>
        <v>อ 11101</v>
      </c>
      <c r="G4" s="595" t="str">
        <f>ข้อมูลพื้นฐาน!AC8&amp;"  "&amp;"ชั่วโมง/ ปี"</f>
        <v>200  ชั่วโมง/ ปี</v>
      </c>
      <c r="H4" s="596"/>
      <c r="I4" s="597" t="s">
        <v>121</v>
      </c>
      <c r="J4" s="597"/>
      <c r="K4" s="597"/>
      <c r="L4" s="597"/>
      <c r="M4" s="597"/>
      <c r="N4" s="597"/>
      <c r="O4" s="597"/>
      <c r="P4" s="597"/>
      <c r="Q4" s="597"/>
      <c r="R4" s="597"/>
      <c r="S4" s="597" t="str">
        <f>I4</f>
        <v>คะแนนระหว่างเรียน   ภาคเรียนที่ 1</v>
      </c>
      <c r="T4" s="597"/>
      <c r="U4" s="597"/>
      <c r="V4" s="597"/>
      <c r="W4" s="597"/>
      <c r="X4" s="597"/>
      <c r="Y4" s="597"/>
      <c r="Z4" s="597"/>
      <c r="AA4" s="597"/>
      <c r="AB4" s="597"/>
      <c r="AC4" s="396"/>
      <c r="AD4" s="597" t="s">
        <v>232</v>
      </c>
      <c r="AE4" s="597"/>
      <c r="AF4" s="597"/>
      <c r="AG4" s="597"/>
      <c r="AH4" s="392"/>
      <c r="AI4" s="149"/>
    </row>
    <row r="5" spans="2:35" ht="27.75" customHeight="1">
      <c r="B5" s="172"/>
      <c r="C5" s="23"/>
      <c r="D5" s="586" t="s">
        <v>120</v>
      </c>
      <c r="E5" s="587"/>
      <c r="F5" s="588" t="str">
        <f>IF(ข้อมูลพื้นฐาน!X7="","",ข้อมูลพื้นฐาน!X7)</f>
        <v>ภาษาอังกฤษ</v>
      </c>
      <c r="G5" s="588"/>
      <c r="H5" s="589"/>
      <c r="I5" s="590" t="s">
        <v>171</v>
      </c>
      <c r="J5" s="590"/>
      <c r="K5" s="590"/>
      <c r="L5" s="590"/>
      <c r="M5" s="590"/>
      <c r="N5" s="590"/>
      <c r="O5" s="590"/>
      <c r="P5" s="590"/>
      <c r="Q5" s="590"/>
      <c r="R5" s="590"/>
      <c r="S5" s="590"/>
      <c r="T5" s="590"/>
      <c r="U5" s="590"/>
      <c r="V5" s="590"/>
      <c r="W5" s="590"/>
      <c r="X5" s="590"/>
      <c r="Y5" s="590"/>
      <c r="Z5" s="590"/>
      <c r="AA5" s="590"/>
      <c r="AB5" s="590"/>
      <c r="AC5" s="598" t="s">
        <v>16</v>
      </c>
      <c r="AD5" s="254" t="s">
        <v>88</v>
      </c>
      <c r="AE5" s="600" t="s">
        <v>89</v>
      </c>
      <c r="AF5" s="598" t="s">
        <v>16</v>
      </c>
      <c r="AG5" s="389"/>
      <c r="AH5" s="72"/>
      <c r="AI5" s="172"/>
    </row>
    <row r="6" spans="2:35" ht="22.5" customHeight="1">
      <c r="B6" s="172"/>
      <c r="C6" s="23"/>
      <c r="D6" s="600" t="s">
        <v>30</v>
      </c>
      <c r="E6" s="600" t="s">
        <v>31</v>
      </c>
      <c r="F6" s="603" t="s">
        <v>32</v>
      </c>
      <c r="G6" s="595"/>
      <c r="H6" s="596"/>
      <c r="I6" s="591"/>
      <c r="J6" s="591"/>
      <c r="K6" s="591"/>
      <c r="L6" s="591"/>
      <c r="M6" s="591"/>
      <c r="N6" s="591"/>
      <c r="O6" s="591"/>
      <c r="P6" s="591"/>
      <c r="Q6" s="591"/>
      <c r="R6" s="591"/>
      <c r="S6" s="591"/>
      <c r="T6" s="591"/>
      <c r="U6" s="591"/>
      <c r="V6" s="591"/>
      <c r="W6" s="591"/>
      <c r="X6" s="591"/>
      <c r="Y6" s="591"/>
      <c r="Z6" s="591"/>
      <c r="AA6" s="591"/>
      <c r="AB6" s="591"/>
      <c r="AC6" s="613"/>
      <c r="AD6" s="255" t="s">
        <v>90</v>
      </c>
      <c r="AE6" s="602"/>
      <c r="AF6" s="599"/>
      <c r="AG6" s="390" t="s">
        <v>228</v>
      </c>
      <c r="AH6" s="72"/>
      <c r="AI6" s="172"/>
    </row>
    <row r="7" spans="2:35" ht="22.5" customHeight="1">
      <c r="B7" s="172"/>
      <c r="C7" s="23"/>
      <c r="D7" s="601"/>
      <c r="E7" s="601"/>
      <c r="F7" s="604"/>
      <c r="G7" s="605"/>
      <c r="H7" s="606"/>
      <c r="I7" s="592"/>
      <c r="J7" s="592"/>
      <c r="K7" s="592"/>
      <c r="L7" s="592"/>
      <c r="M7" s="592"/>
      <c r="N7" s="592"/>
      <c r="O7" s="592"/>
      <c r="P7" s="592"/>
      <c r="Q7" s="592"/>
      <c r="R7" s="592"/>
      <c r="S7" s="592"/>
      <c r="T7" s="592"/>
      <c r="U7" s="592"/>
      <c r="V7" s="592"/>
      <c r="W7" s="592"/>
      <c r="X7" s="592"/>
      <c r="Y7" s="592"/>
      <c r="Z7" s="592"/>
      <c r="AA7" s="592"/>
      <c r="AB7" s="592"/>
      <c r="AC7" s="599"/>
      <c r="AD7" s="376" t="s">
        <v>92</v>
      </c>
      <c r="AE7" s="376" t="s">
        <v>92</v>
      </c>
      <c r="AF7" s="376" t="s">
        <v>92</v>
      </c>
      <c r="AG7" s="375" t="s">
        <v>229</v>
      </c>
      <c r="AH7" s="72"/>
      <c r="AI7" s="172"/>
    </row>
    <row r="8" spans="2:35" ht="20.100000000000001" customHeight="1">
      <c r="B8" s="172"/>
      <c r="C8" s="23"/>
      <c r="D8" s="602"/>
      <c r="E8" s="602"/>
      <c r="F8" s="607"/>
      <c r="G8" s="608"/>
      <c r="H8" s="609"/>
      <c r="I8" s="370">
        <v>10</v>
      </c>
      <c r="J8" s="370">
        <v>10</v>
      </c>
      <c r="K8" s="370">
        <v>10</v>
      </c>
      <c r="L8" s="370">
        <v>10</v>
      </c>
      <c r="M8" s="370">
        <v>10</v>
      </c>
      <c r="N8" s="370">
        <v>10</v>
      </c>
      <c r="O8" s="370">
        <v>10</v>
      </c>
      <c r="P8" s="370">
        <v>10</v>
      </c>
      <c r="Q8" s="370"/>
      <c r="R8" s="370"/>
      <c r="S8" s="370"/>
      <c r="T8" s="370"/>
      <c r="U8" s="370"/>
      <c r="V8" s="370"/>
      <c r="W8" s="370"/>
      <c r="X8" s="370"/>
      <c r="Y8" s="370"/>
      <c r="Z8" s="370"/>
      <c r="AA8" s="370"/>
      <c r="AB8" s="370"/>
      <c r="AC8" s="388">
        <f>SUM(I8:AB8)</f>
        <v>80</v>
      </c>
      <c r="AD8" s="377">
        <f>ข้อมูลพื้นฐาน!AA10</f>
        <v>70</v>
      </c>
      <c r="AE8" s="377">
        <f>ข้อมูลพื้นฐาน!AC10</f>
        <v>30</v>
      </c>
      <c r="AF8" s="377">
        <f>AD8+AE8</f>
        <v>100</v>
      </c>
      <c r="AG8" s="255"/>
      <c r="AH8" s="73"/>
      <c r="AI8" s="172"/>
    </row>
    <row r="9" spans="2:35" ht="18" customHeight="1">
      <c r="B9" s="172"/>
      <c r="C9" s="23"/>
      <c r="D9" s="253" t="str">
        <f>IF(ข้อมูลนร.2!D7="","",ข้อมูลนร.2!D7)</f>
        <v>1</v>
      </c>
      <c r="E9" s="253">
        <f>IF(ข้อมูลนร.2!E7="","",ข้อมูลนร.2!E7)</f>
        <v>1111</v>
      </c>
      <c r="F9" s="610" t="str">
        <f>IF(ข้อมูลนร.2!G7="","",ข้อมูลนร.2!G7)</f>
        <v>เด็กหญิงบ้านสื่อ  ครูคอม</v>
      </c>
      <c r="G9" s="611"/>
      <c r="H9" s="612"/>
      <c r="I9" s="5">
        <v>9</v>
      </c>
      <c r="J9" s="5">
        <v>9</v>
      </c>
      <c r="K9" s="5">
        <v>10</v>
      </c>
      <c r="L9" s="5">
        <v>10</v>
      </c>
      <c r="M9" s="5">
        <v>8</v>
      </c>
      <c r="N9" s="5">
        <v>7</v>
      </c>
      <c r="O9" s="5">
        <v>6</v>
      </c>
      <c r="P9" s="5">
        <v>7</v>
      </c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376">
        <f>IF(SUM(I9:AB9)=0,"",SUM(I9:AB9))</f>
        <v>66</v>
      </c>
      <c r="AD9" s="393">
        <f>IF(AC9="","",ROUND(((AC9*$AD$8)/$AC$8),0))</f>
        <v>58</v>
      </c>
      <c r="AE9" s="4">
        <v>15</v>
      </c>
      <c r="AF9" s="394">
        <f>IF(AD9="","",SUM(AD9:AE9))</f>
        <v>73</v>
      </c>
      <c r="AG9" s="377">
        <f>IF(AF9="","",IF(AF9&gt;=79.5,4,IF(AF9&gt;=74.5,3.5,IF(AF9&gt;=69.5,3,IF(AF9&gt;=64.5,2.5,IF(AF9&gt;=59.5,2,IF(AF9&gt;=54.5,1.5,IF(AF9&gt;=49.5,1,IF(AF9&lt;49.5,0)))))))))</f>
        <v>3</v>
      </c>
      <c r="AH9" s="73"/>
      <c r="AI9" s="172"/>
    </row>
    <row r="10" spans="2:35" ht="18" customHeight="1">
      <c r="B10" s="172"/>
      <c r="C10" s="23"/>
      <c r="D10" s="253" t="str">
        <f>IF(ข้อมูลนร.2!D8="","",ข้อมูลนร.2!D8)</f>
        <v>2</v>
      </c>
      <c r="E10" s="253">
        <f>IF(ข้อมูลนร.2!E8="","",ข้อมูลนร.2!E8)</f>
        <v>1112</v>
      </c>
      <c r="F10" s="610" t="str">
        <f>IF(ข้อมูลนร.2!G8="","",ข้อมูลนร.2!G8)</f>
        <v>เด็กหญิงบ้านสื่อ  ครูคอม</v>
      </c>
      <c r="G10" s="611"/>
      <c r="H10" s="612"/>
      <c r="I10" s="5">
        <v>7</v>
      </c>
      <c r="J10" s="5">
        <v>8</v>
      </c>
      <c r="K10" s="5">
        <v>9</v>
      </c>
      <c r="L10" s="5">
        <v>7</v>
      </c>
      <c r="M10" s="5">
        <v>7</v>
      </c>
      <c r="N10" s="5">
        <v>5</v>
      </c>
      <c r="O10" s="5">
        <v>7</v>
      </c>
      <c r="P10" s="5">
        <v>8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376">
        <f t="shared" ref="AC10:AC43" si="0">IF(SUM(I10:AB10)=0,"",SUM(I10:AB10))</f>
        <v>58</v>
      </c>
      <c r="AD10" s="393">
        <f t="shared" ref="AD10:AD43" si="1">IF(AC10="","",ROUND(((AC10*$AD$8)/$AC$8),0))</f>
        <v>51</v>
      </c>
      <c r="AE10" s="4">
        <v>16</v>
      </c>
      <c r="AF10" s="394">
        <f t="shared" ref="AF10:AF43" si="2">IF(AD10="","",SUM(AD10:AE10))</f>
        <v>67</v>
      </c>
      <c r="AG10" s="377">
        <f t="shared" ref="AG10:AG43" si="3">IF(AF10="","",IF(AF10&gt;=79.5,4,IF(AF10&gt;=74.5,3.5,IF(AF10&gt;=69.5,3,IF(AF10&gt;=64.5,2.5,IF(AF10&gt;=59.5,2,IF(AF10&gt;=54.5,1.5,IF(AF10&gt;=49.5,1,IF(AF10&lt;49.5,0)))))))))</f>
        <v>2.5</v>
      </c>
      <c r="AH10" s="73"/>
      <c r="AI10" s="172"/>
    </row>
    <row r="11" spans="2:35" ht="18" customHeight="1">
      <c r="B11" s="172"/>
      <c r="C11" s="23"/>
      <c r="D11" s="253" t="str">
        <f>IF(ข้อมูลนร.2!D9="","",ข้อมูลนร.2!D9)</f>
        <v>3</v>
      </c>
      <c r="E11" s="253">
        <f>IF(ข้อมูลนร.2!E9="","",ข้อมูลนร.2!E9)</f>
        <v>1113</v>
      </c>
      <c r="F11" s="610" t="str">
        <f>IF(ข้อมูลนร.2!G9="","",ข้อมูลนร.2!G9)</f>
        <v>เด็กหญิงบ้านสื่อ  ครูคอม</v>
      </c>
      <c r="G11" s="611"/>
      <c r="H11" s="612"/>
      <c r="I11" s="5">
        <v>6</v>
      </c>
      <c r="J11" s="5">
        <v>8</v>
      </c>
      <c r="K11" s="5">
        <v>10</v>
      </c>
      <c r="L11" s="5">
        <v>6</v>
      </c>
      <c r="M11" s="5">
        <v>8</v>
      </c>
      <c r="N11" s="5">
        <v>7</v>
      </c>
      <c r="O11" s="5">
        <v>10</v>
      </c>
      <c r="P11" s="5">
        <v>9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376">
        <f t="shared" si="0"/>
        <v>64</v>
      </c>
      <c r="AD11" s="393">
        <f t="shared" si="1"/>
        <v>56</v>
      </c>
      <c r="AE11" s="4">
        <v>12</v>
      </c>
      <c r="AF11" s="394">
        <f t="shared" si="2"/>
        <v>68</v>
      </c>
      <c r="AG11" s="377">
        <f t="shared" si="3"/>
        <v>2.5</v>
      </c>
      <c r="AH11" s="73"/>
      <c r="AI11" s="172"/>
    </row>
    <row r="12" spans="2:35" ht="18" customHeight="1">
      <c r="B12" s="172"/>
      <c r="C12" s="23"/>
      <c r="D12" s="253" t="str">
        <f>IF(ข้อมูลนร.2!D10="","",ข้อมูลนร.2!D10)</f>
        <v>4</v>
      </c>
      <c r="E12" s="253">
        <f>IF(ข้อมูลนร.2!E10="","",ข้อมูลนร.2!E10)</f>
        <v>1113</v>
      </c>
      <c r="F12" s="610" t="str">
        <f>IF(ข้อมูลนร.2!G10="","",ข้อมูลนร.2!G10)</f>
        <v>เด็กหญิงบ้านสื่อ  ครูคอม</v>
      </c>
      <c r="G12" s="611"/>
      <c r="H12" s="612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376" t="str">
        <f t="shared" si="0"/>
        <v/>
      </c>
      <c r="AD12" s="393" t="str">
        <f t="shared" si="1"/>
        <v/>
      </c>
      <c r="AE12" s="4"/>
      <c r="AF12" s="394" t="str">
        <f t="shared" si="2"/>
        <v/>
      </c>
      <c r="AG12" s="377" t="str">
        <f t="shared" si="3"/>
        <v/>
      </c>
      <c r="AH12" s="73"/>
      <c r="AI12" s="172"/>
    </row>
    <row r="13" spans="2:35" ht="18" customHeight="1">
      <c r="B13" s="172"/>
      <c r="C13" s="23"/>
      <c r="D13" s="253" t="str">
        <f>IF(ข้อมูลนร.2!D11="","",ข้อมูลนร.2!D11)</f>
        <v/>
      </c>
      <c r="E13" s="253" t="str">
        <f>IF(ข้อมูลนร.2!E11="","",ข้อมูลนร.2!E11)</f>
        <v/>
      </c>
      <c r="F13" s="610" t="str">
        <f>IF(ข้อมูลนร.2!G11="","",ข้อมูลนร.2!G11)</f>
        <v/>
      </c>
      <c r="G13" s="611"/>
      <c r="H13" s="612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376" t="str">
        <f t="shared" si="0"/>
        <v/>
      </c>
      <c r="AD13" s="393" t="str">
        <f t="shared" si="1"/>
        <v/>
      </c>
      <c r="AE13" s="4"/>
      <c r="AF13" s="394" t="str">
        <f t="shared" si="2"/>
        <v/>
      </c>
      <c r="AG13" s="377" t="str">
        <f t="shared" si="3"/>
        <v/>
      </c>
      <c r="AH13" s="73"/>
      <c r="AI13" s="172"/>
    </row>
    <row r="14" spans="2:35" ht="18" customHeight="1">
      <c r="B14" s="172"/>
      <c r="C14" s="23"/>
      <c r="D14" s="253" t="str">
        <f>IF(ข้อมูลนร.2!D12="","",ข้อมูลนร.2!D12)</f>
        <v/>
      </c>
      <c r="E14" s="253" t="str">
        <f>IF(ข้อมูลนร.2!E12="","",ข้อมูลนร.2!E12)</f>
        <v/>
      </c>
      <c r="F14" s="610" t="str">
        <f>IF(ข้อมูลนร.2!G12="","",ข้อมูลนร.2!G12)</f>
        <v/>
      </c>
      <c r="G14" s="611"/>
      <c r="H14" s="612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376" t="str">
        <f t="shared" si="0"/>
        <v/>
      </c>
      <c r="AD14" s="393" t="str">
        <f t="shared" si="1"/>
        <v/>
      </c>
      <c r="AE14" s="4"/>
      <c r="AF14" s="394" t="str">
        <f t="shared" si="2"/>
        <v/>
      </c>
      <c r="AG14" s="377" t="str">
        <f t="shared" si="3"/>
        <v/>
      </c>
      <c r="AH14" s="73"/>
      <c r="AI14" s="172"/>
    </row>
    <row r="15" spans="2:35" ht="18" customHeight="1">
      <c r="B15" s="172"/>
      <c r="C15" s="23"/>
      <c r="D15" s="253" t="str">
        <f>IF(ข้อมูลนร.2!D13="","",ข้อมูลนร.2!D13)</f>
        <v/>
      </c>
      <c r="E15" s="253" t="str">
        <f>IF(ข้อมูลนร.2!E13="","",ข้อมูลนร.2!E13)</f>
        <v/>
      </c>
      <c r="F15" s="610" t="str">
        <f>IF(ข้อมูลนร.2!G13="","",ข้อมูลนร.2!G13)</f>
        <v/>
      </c>
      <c r="G15" s="611"/>
      <c r="H15" s="612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376" t="str">
        <f t="shared" si="0"/>
        <v/>
      </c>
      <c r="AD15" s="393" t="str">
        <f t="shared" si="1"/>
        <v/>
      </c>
      <c r="AE15" s="4"/>
      <c r="AF15" s="394" t="str">
        <f t="shared" si="2"/>
        <v/>
      </c>
      <c r="AG15" s="377" t="str">
        <f t="shared" si="3"/>
        <v/>
      </c>
      <c r="AH15" s="73"/>
      <c r="AI15" s="172"/>
    </row>
    <row r="16" spans="2:35" ht="18" customHeight="1">
      <c r="B16" s="172"/>
      <c r="C16" s="23"/>
      <c r="D16" s="253" t="str">
        <f>IF(ข้อมูลนร.2!D14="","",ข้อมูลนร.2!D14)</f>
        <v/>
      </c>
      <c r="E16" s="253" t="str">
        <f>IF(ข้อมูลนร.2!E14="","",ข้อมูลนร.2!E14)</f>
        <v/>
      </c>
      <c r="F16" s="610" t="str">
        <f>IF(ข้อมูลนร.2!G14="","",ข้อมูลนร.2!G14)</f>
        <v/>
      </c>
      <c r="G16" s="611"/>
      <c r="H16" s="612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376" t="str">
        <f t="shared" si="0"/>
        <v/>
      </c>
      <c r="AD16" s="393" t="str">
        <f t="shared" si="1"/>
        <v/>
      </c>
      <c r="AE16" s="4"/>
      <c r="AF16" s="394" t="str">
        <f t="shared" si="2"/>
        <v/>
      </c>
      <c r="AG16" s="377" t="str">
        <f t="shared" si="3"/>
        <v/>
      </c>
      <c r="AH16" s="73"/>
      <c r="AI16" s="172"/>
    </row>
    <row r="17" spans="2:35" ht="18" customHeight="1">
      <c r="B17" s="172"/>
      <c r="C17" s="23"/>
      <c r="D17" s="253" t="str">
        <f>IF(ข้อมูลนร.2!D15="","",ข้อมูลนร.2!D15)</f>
        <v/>
      </c>
      <c r="E17" s="253" t="str">
        <f>IF(ข้อมูลนร.2!E15="","",ข้อมูลนร.2!E15)</f>
        <v/>
      </c>
      <c r="F17" s="610" t="str">
        <f>IF(ข้อมูลนร.2!G15="","",ข้อมูลนร.2!G15)</f>
        <v/>
      </c>
      <c r="G17" s="611"/>
      <c r="H17" s="612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376" t="str">
        <f t="shared" si="0"/>
        <v/>
      </c>
      <c r="AD17" s="393" t="str">
        <f t="shared" si="1"/>
        <v/>
      </c>
      <c r="AE17" s="4"/>
      <c r="AF17" s="394" t="str">
        <f t="shared" si="2"/>
        <v/>
      </c>
      <c r="AG17" s="377" t="str">
        <f t="shared" si="3"/>
        <v/>
      </c>
      <c r="AH17" s="73"/>
      <c r="AI17" s="172"/>
    </row>
    <row r="18" spans="2:35" ht="18" customHeight="1">
      <c r="B18" s="172"/>
      <c r="C18" s="23"/>
      <c r="D18" s="253" t="str">
        <f>IF(ข้อมูลนร.2!D16="","",ข้อมูลนร.2!D16)</f>
        <v/>
      </c>
      <c r="E18" s="253" t="str">
        <f>IF(ข้อมูลนร.2!E16="","",ข้อมูลนร.2!E16)</f>
        <v/>
      </c>
      <c r="F18" s="610" t="str">
        <f>IF(ข้อมูลนร.2!G16="","",ข้อมูลนร.2!G16)</f>
        <v/>
      </c>
      <c r="G18" s="611"/>
      <c r="H18" s="612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376" t="str">
        <f t="shared" si="0"/>
        <v/>
      </c>
      <c r="AD18" s="393" t="str">
        <f t="shared" si="1"/>
        <v/>
      </c>
      <c r="AE18" s="4"/>
      <c r="AF18" s="394" t="str">
        <f t="shared" si="2"/>
        <v/>
      </c>
      <c r="AG18" s="377" t="str">
        <f t="shared" si="3"/>
        <v/>
      </c>
      <c r="AH18" s="73"/>
      <c r="AI18" s="172"/>
    </row>
    <row r="19" spans="2:35" ht="18" customHeight="1">
      <c r="B19" s="172"/>
      <c r="C19" s="23"/>
      <c r="D19" s="253" t="str">
        <f>IF(ข้อมูลนร.2!D17="","",ข้อมูลนร.2!D17)</f>
        <v/>
      </c>
      <c r="E19" s="253" t="str">
        <f>IF(ข้อมูลนร.2!E17="","",ข้อมูลนร.2!E17)</f>
        <v/>
      </c>
      <c r="F19" s="610" t="str">
        <f>IF(ข้อมูลนร.2!G17="","",ข้อมูลนร.2!G17)</f>
        <v/>
      </c>
      <c r="G19" s="611"/>
      <c r="H19" s="612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376" t="str">
        <f t="shared" si="0"/>
        <v/>
      </c>
      <c r="AD19" s="393" t="str">
        <f t="shared" si="1"/>
        <v/>
      </c>
      <c r="AE19" s="4"/>
      <c r="AF19" s="394" t="str">
        <f t="shared" si="2"/>
        <v/>
      </c>
      <c r="AG19" s="377" t="str">
        <f t="shared" si="3"/>
        <v/>
      </c>
      <c r="AH19" s="73"/>
      <c r="AI19" s="172"/>
    </row>
    <row r="20" spans="2:35" ht="18" customHeight="1">
      <c r="B20" s="172"/>
      <c r="C20" s="23"/>
      <c r="D20" s="253" t="str">
        <f>IF(ข้อมูลนร.2!D18="","",ข้อมูลนร.2!D18)</f>
        <v/>
      </c>
      <c r="E20" s="253" t="str">
        <f>IF(ข้อมูลนร.2!E18="","",ข้อมูลนร.2!E18)</f>
        <v/>
      </c>
      <c r="F20" s="610" t="str">
        <f>IF(ข้อมูลนร.2!G18="","",ข้อมูลนร.2!G18)</f>
        <v/>
      </c>
      <c r="G20" s="611"/>
      <c r="H20" s="612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376" t="str">
        <f t="shared" si="0"/>
        <v/>
      </c>
      <c r="AD20" s="393" t="str">
        <f t="shared" si="1"/>
        <v/>
      </c>
      <c r="AE20" s="4"/>
      <c r="AF20" s="394" t="str">
        <f t="shared" si="2"/>
        <v/>
      </c>
      <c r="AG20" s="377" t="str">
        <f t="shared" si="3"/>
        <v/>
      </c>
      <c r="AH20" s="73"/>
      <c r="AI20" s="172"/>
    </row>
    <row r="21" spans="2:35" ht="18" customHeight="1">
      <c r="B21" s="172"/>
      <c r="C21" s="23"/>
      <c r="D21" s="253" t="str">
        <f>IF(ข้อมูลนร.2!D19="","",ข้อมูลนร.2!D19)</f>
        <v/>
      </c>
      <c r="E21" s="253" t="str">
        <f>IF(ข้อมูลนร.2!E19="","",ข้อมูลนร.2!E19)</f>
        <v/>
      </c>
      <c r="F21" s="610" t="str">
        <f>IF(ข้อมูลนร.2!G19="","",ข้อมูลนร.2!G19)</f>
        <v/>
      </c>
      <c r="G21" s="611"/>
      <c r="H21" s="612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376" t="str">
        <f t="shared" si="0"/>
        <v/>
      </c>
      <c r="AD21" s="393" t="str">
        <f t="shared" si="1"/>
        <v/>
      </c>
      <c r="AE21" s="4"/>
      <c r="AF21" s="394" t="str">
        <f t="shared" si="2"/>
        <v/>
      </c>
      <c r="AG21" s="377" t="str">
        <f t="shared" si="3"/>
        <v/>
      </c>
      <c r="AH21" s="73"/>
      <c r="AI21" s="172"/>
    </row>
    <row r="22" spans="2:35" ht="18" customHeight="1">
      <c r="B22" s="172"/>
      <c r="C22" s="23"/>
      <c r="D22" s="253" t="str">
        <f>IF(ข้อมูลนร.2!D20="","",ข้อมูลนร.2!D20)</f>
        <v/>
      </c>
      <c r="E22" s="253" t="str">
        <f>IF(ข้อมูลนร.2!E20="","",ข้อมูลนร.2!E20)</f>
        <v/>
      </c>
      <c r="F22" s="610" t="str">
        <f>IF(ข้อมูลนร.2!G20="","",ข้อมูลนร.2!G20)</f>
        <v/>
      </c>
      <c r="G22" s="611"/>
      <c r="H22" s="612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376" t="str">
        <f t="shared" si="0"/>
        <v/>
      </c>
      <c r="AD22" s="393" t="str">
        <f t="shared" si="1"/>
        <v/>
      </c>
      <c r="AE22" s="4"/>
      <c r="AF22" s="394" t="str">
        <f t="shared" si="2"/>
        <v/>
      </c>
      <c r="AG22" s="377" t="str">
        <f t="shared" si="3"/>
        <v/>
      </c>
      <c r="AH22" s="73"/>
      <c r="AI22" s="172"/>
    </row>
    <row r="23" spans="2:35" ht="18" customHeight="1">
      <c r="B23" s="172"/>
      <c r="C23" s="23"/>
      <c r="D23" s="253" t="str">
        <f>IF(ข้อมูลนร.2!D21="","",ข้อมูลนร.2!D21)</f>
        <v/>
      </c>
      <c r="E23" s="253" t="str">
        <f>IF(ข้อมูลนร.2!E21="","",ข้อมูลนร.2!E21)</f>
        <v/>
      </c>
      <c r="F23" s="610" t="str">
        <f>IF(ข้อมูลนร.2!G21="","",ข้อมูลนร.2!G21)</f>
        <v/>
      </c>
      <c r="G23" s="611"/>
      <c r="H23" s="612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376" t="str">
        <f t="shared" si="0"/>
        <v/>
      </c>
      <c r="AD23" s="393" t="str">
        <f t="shared" si="1"/>
        <v/>
      </c>
      <c r="AE23" s="4"/>
      <c r="AF23" s="394" t="str">
        <f t="shared" si="2"/>
        <v/>
      </c>
      <c r="AG23" s="377" t="str">
        <f t="shared" si="3"/>
        <v/>
      </c>
      <c r="AH23" s="73"/>
      <c r="AI23" s="172"/>
    </row>
    <row r="24" spans="2:35" ht="18" customHeight="1">
      <c r="B24" s="172"/>
      <c r="C24" s="23"/>
      <c r="D24" s="253" t="str">
        <f>IF(ข้อมูลนร.2!D22="","",ข้อมูลนร.2!D22)</f>
        <v/>
      </c>
      <c r="E24" s="253" t="str">
        <f>IF(ข้อมูลนร.2!E22="","",ข้อมูลนร.2!E22)</f>
        <v/>
      </c>
      <c r="F24" s="610" t="str">
        <f>IF(ข้อมูลนร.2!G22="","",ข้อมูลนร.2!G22)</f>
        <v/>
      </c>
      <c r="G24" s="611"/>
      <c r="H24" s="612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376" t="str">
        <f t="shared" si="0"/>
        <v/>
      </c>
      <c r="AD24" s="393" t="str">
        <f t="shared" si="1"/>
        <v/>
      </c>
      <c r="AE24" s="4"/>
      <c r="AF24" s="394" t="str">
        <f t="shared" si="2"/>
        <v/>
      </c>
      <c r="AG24" s="377" t="str">
        <f t="shared" si="3"/>
        <v/>
      </c>
      <c r="AH24" s="73"/>
      <c r="AI24" s="172"/>
    </row>
    <row r="25" spans="2:35" ht="18" customHeight="1">
      <c r="B25" s="172"/>
      <c r="C25" s="23"/>
      <c r="D25" s="253" t="str">
        <f>IF(ข้อมูลนร.2!D23="","",ข้อมูลนร.2!D23)</f>
        <v/>
      </c>
      <c r="E25" s="253" t="str">
        <f>IF(ข้อมูลนร.2!E23="","",ข้อมูลนร.2!E23)</f>
        <v/>
      </c>
      <c r="F25" s="610" t="str">
        <f>IF(ข้อมูลนร.2!G23="","",ข้อมูลนร.2!G23)</f>
        <v/>
      </c>
      <c r="G25" s="611"/>
      <c r="H25" s="612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376" t="str">
        <f t="shared" si="0"/>
        <v/>
      </c>
      <c r="AD25" s="393" t="str">
        <f t="shared" si="1"/>
        <v/>
      </c>
      <c r="AE25" s="4"/>
      <c r="AF25" s="394" t="str">
        <f t="shared" si="2"/>
        <v/>
      </c>
      <c r="AG25" s="377" t="str">
        <f t="shared" si="3"/>
        <v/>
      </c>
      <c r="AH25" s="73"/>
      <c r="AI25" s="172"/>
    </row>
    <row r="26" spans="2:35" ht="18" customHeight="1">
      <c r="B26" s="172"/>
      <c r="C26" s="23"/>
      <c r="D26" s="253" t="str">
        <f>IF(ข้อมูลนร.2!D24="","",ข้อมูลนร.2!D24)</f>
        <v/>
      </c>
      <c r="E26" s="253" t="str">
        <f>IF(ข้อมูลนร.2!E24="","",ข้อมูลนร.2!E24)</f>
        <v/>
      </c>
      <c r="F26" s="610" t="str">
        <f>IF(ข้อมูลนร.2!G24="","",ข้อมูลนร.2!G24)</f>
        <v/>
      </c>
      <c r="G26" s="611"/>
      <c r="H26" s="612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376" t="str">
        <f t="shared" si="0"/>
        <v/>
      </c>
      <c r="AD26" s="393" t="str">
        <f t="shared" si="1"/>
        <v/>
      </c>
      <c r="AE26" s="4"/>
      <c r="AF26" s="394" t="str">
        <f t="shared" si="2"/>
        <v/>
      </c>
      <c r="AG26" s="377" t="str">
        <f t="shared" si="3"/>
        <v/>
      </c>
      <c r="AH26" s="73"/>
      <c r="AI26" s="172"/>
    </row>
    <row r="27" spans="2:35" ht="18" customHeight="1">
      <c r="B27" s="172"/>
      <c r="C27" s="23"/>
      <c r="D27" s="253" t="str">
        <f>IF(ข้อมูลนร.2!D25="","",ข้อมูลนร.2!D25)</f>
        <v/>
      </c>
      <c r="E27" s="253" t="str">
        <f>IF(ข้อมูลนร.2!E25="","",ข้อมูลนร.2!E25)</f>
        <v/>
      </c>
      <c r="F27" s="610" t="str">
        <f>IF(ข้อมูลนร.2!G25="","",ข้อมูลนร.2!G25)</f>
        <v/>
      </c>
      <c r="G27" s="611"/>
      <c r="H27" s="612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376" t="str">
        <f t="shared" si="0"/>
        <v/>
      </c>
      <c r="AD27" s="393" t="str">
        <f t="shared" si="1"/>
        <v/>
      </c>
      <c r="AE27" s="4"/>
      <c r="AF27" s="394" t="str">
        <f t="shared" si="2"/>
        <v/>
      </c>
      <c r="AG27" s="377" t="str">
        <f t="shared" si="3"/>
        <v/>
      </c>
      <c r="AH27" s="73"/>
      <c r="AI27" s="172"/>
    </row>
    <row r="28" spans="2:35" ht="18" customHeight="1">
      <c r="B28" s="172"/>
      <c r="C28" s="23"/>
      <c r="D28" s="253" t="str">
        <f>IF(ข้อมูลนร.2!D26="","",ข้อมูลนร.2!D26)</f>
        <v/>
      </c>
      <c r="E28" s="253" t="str">
        <f>IF(ข้อมูลนร.2!E26="","",ข้อมูลนร.2!E26)</f>
        <v/>
      </c>
      <c r="F28" s="610" t="str">
        <f>IF(ข้อมูลนร.2!G26="","",ข้อมูลนร.2!G26)</f>
        <v/>
      </c>
      <c r="G28" s="611"/>
      <c r="H28" s="612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376" t="str">
        <f t="shared" si="0"/>
        <v/>
      </c>
      <c r="AD28" s="393" t="str">
        <f t="shared" si="1"/>
        <v/>
      </c>
      <c r="AE28" s="4"/>
      <c r="AF28" s="394" t="str">
        <f t="shared" si="2"/>
        <v/>
      </c>
      <c r="AG28" s="377" t="str">
        <f t="shared" si="3"/>
        <v/>
      </c>
      <c r="AH28" s="73"/>
      <c r="AI28" s="172"/>
    </row>
    <row r="29" spans="2:35" ht="18" customHeight="1">
      <c r="B29" s="172"/>
      <c r="C29" s="23"/>
      <c r="D29" s="253" t="str">
        <f>IF(ข้อมูลนร.2!D27="","",ข้อมูลนร.2!D27)</f>
        <v/>
      </c>
      <c r="E29" s="253" t="str">
        <f>IF(ข้อมูลนร.2!E27="","",ข้อมูลนร.2!E27)</f>
        <v/>
      </c>
      <c r="F29" s="610" t="str">
        <f>IF(ข้อมูลนร.2!G27="","",ข้อมูลนร.2!G27)</f>
        <v/>
      </c>
      <c r="G29" s="611"/>
      <c r="H29" s="612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376" t="str">
        <f t="shared" si="0"/>
        <v/>
      </c>
      <c r="AD29" s="393" t="str">
        <f t="shared" si="1"/>
        <v/>
      </c>
      <c r="AE29" s="4"/>
      <c r="AF29" s="394" t="str">
        <f t="shared" si="2"/>
        <v/>
      </c>
      <c r="AG29" s="377" t="str">
        <f t="shared" si="3"/>
        <v/>
      </c>
      <c r="AH29" s="73"/>
      <c r="AI29" s="172"/>
    </row>
    <row r="30" spans="2:35" ht="18" customHeight="1">
      <c r="B30" s="172"/>
      <c r="C30" s="23"/>
      <c r="D30" s="253" t="str">
        <f>IF(ข้อมูลนร.2!D28="","",ข้อมูลนร.2!D28)</f>
        <v/>
      </c>
      <c r="E30" s="253" t="str">
        <f>IF(ข้อมูลนร.2!E28="","",ข้อมูลนร.2!E28)</f>
        <v/>
      </c>
      <c r="F30" s="610" t="str">
        <f>IF(ข้อมูลนร.2!G28="","",ข้อมูลนร.2!G28)</f>
        <v/>
      </c>
      <c r="G30" s="611"/>
      <c r="H30" s="612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376" t="str">
        <f t="shared" si="0"/>
        <v/>
      </c>
      <c r="AD30" s="393" t="str">
        <f t="shared" si="1"/>
        <v/>
      </c>
      <c r="AE30" s="4"/>
      <c r="AF30" s="394" t="str">
        <f t="shared" si="2"/>
        <v/>
      </c>
      <c r="AG30" s="377" t="str">
        <f t="shared" si="3"/>
        <v/>
      </c>
      <c r="AH30" s="73"/>
      <c r="AI30" s="172"/>
    </row>
    <row r="31" spans="2:35" ht="18" customHeight="1">
      <c r="B31" s="172"/>
      <c r="C31" s="23"/>
      <c r="D31" s="253" t="str">
        <f>IF(ข้อมูลนร.2!D29="","",ข้อมูลนร.2!D29)</f>
        <v/>
      </c>
      <c r="E31" s="253" t="str">
        <f>IF(ข้อมูลนร.2!E29="","",ข้อมูลนร.2!E29)</f>
        <v/>
      </c>
      <c r="F31" s="610" t="str">
        <f>IF(ข้อมูลนร.2!G29="","",ข้อมูลนร.2!G29)</f>
        <v/>
      </c>
      <c r="G31" s="611"/>
      <c r="H31" s="612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376" t="str">
        <f t="shared" si="0"/>
        <v/>
      </c>
      <c r="AD31" s="393" t="str">
        <f t="shared" si="1"/>
        <v/>
      </c>
      <c r="AE31" s="4"/>
      <c r="AF31" s="394" t="str">
        <f t="shared" si="2"/>
        <v/>
      </c>
      <c r="AG31" s="377" t="str">
        <f t="shared" si="3"/>
        <v/>
      </c>
      <c r="AH31" s="73"/>
      <c r="AI31" s="172"/>
    </row>
    <row r="32" spans="2:35" ht="18" customHeight="1">
      <c r="B32" s="172"/>
      <c r="C32" s="23"/>
      <c r="D32" s="253" t="str">
        <f>IF(ข้อมูลนร.2!D30="","",ข้อมูลนร.2!D30)</f>
        <v/>
      </c>
      <c r="E32" s="253" t="str">
        <f>IF(ข้อมูลนร.2!E30="","",ข้อมูลนร.2!E30)</f>
        <v/>
      </c>
      <c r="F32" s="610" t="str">
        <f>IF(ข้อมูลนร.2!G30="","",ข้อมูลนร.2!G30)</f>
        <v/>
      </c>
      <c r="G32" s="611"/>
      <c r="H32" s="612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376" t="str">
        <f t="shared" si="0"/>
        <v/>
      </c>
      <c r="AD32" s="393" t="str">
        <f t="shared" si="1"/>
        <v/>
      </c>
      <c r="AE32" s="4"/>
      <c r="AF32" s="394" t="str">
        <f t="shared" si="2"/>
        <v/>
      </c>
      <c r="AG32" s="377" t="str">
        <f t="shared" si="3"/>
        <v/>
      </c>
      <c r="AH32" s="73"/>
      <c r="AI32" s="172"/>
    </row>
    <row r="33" spans="2:36" ht="18" customHeight="1">
      <c r="B33" s="172"/>
      <c r="C33" s="23"/>
      <c r="D33" s="253" t="str">
        <f>IF(ข้อมูลนร.2!D31="","",ข้อมูลนร.2!D31)</f>
        <v/>
      </c>
      <c r="E33" s="253" t="str">
        <f>IF(ข้อมูลนร.2!E31="","",ข้อมูลนร.2!E31)</f>
        <v/>
      </c>
      <c r="F33" s="610" t="str">
        <f>IF(ข้อมูลนร.2!G31="","",ข้อมูลนร.2!G31)</f>
        <v/>
      </c>
      <c r="G33" s="611"/>
      <c r="H33" s="612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376" t="str">
        <f t="shared" si="0"/>
        <v/>
      </c>
      <c r="AD33" s="393" t="str">
        <f t="shared" si="1"/>
        <v/>
      </c>
      <c r="AE33" s="4"/>
      <c r="AF33" s="394" t="str">
        <f t="shared" si="2"/>
        <v/>
      </c>
      <c r="AG33" s="377" t="str">
        <f t="shared" si="3"/>
        <v/>
      </c>
      <c r="AH33" s="73"/>
      <c r="AI33" s="172"/>
    </row>
    <row r="34" spans="2:36" ht="18" customHeight="1">
      <c r="B34" s="172"/>
      <c r="C34" s="23"/>
      <c r="D34" s="253" t="str">
        <f>IF(ข้อมูลนร.2!D32="","",ข้อมูลนร.2!D32)</f>
        <v/>
      </c>
      <c r="E34" s="253" t="str">
        <f>IF(ข้อมูลนร.2!E32="","",ข้อมูลนร.2!E32)</f>
        <v/>
      </c>
      <c r="F34" s="610" t="str">
        <f>IF(ข้อมูลนร.2!G32="","",ข้อมูลนร.2!G32)</f>
        <v/>
      </c>
      <c r="G34" s="611"/>
      <c r="H34" s="612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376" t="str">
        <f t="shared" si="0"/>
        <v/>
      </c>
      <c r="AD34" s="393" t="str">
        <f t="shared" si="1"/>
        <v/>
      </c>
      <c r="AE34" s="4"/>
      <c r="AF34" s="394" t="str">
        <f t="shared" si="2"/>
        <v/>
      </c>
      <c r="AG34" s="377" t="str">
        <f t="shared" si="3"/>
        <v/>
      </c>
      <c r="AH34" s="73"/>
      <c r="AI34" s="172"/>
    </row>
    <row r="35" spans="2:36" ht="18" customHeight="1">
      <c r="B35" s="172"/>
      <c r="C35" s="23"/>
      <c r="D35" s="253" t="str">
        <f>IF(ข้อมูลนร.2!D33="","",ข้อมูลนร.2!D33)</f>
        <v/>
      </c>
      <c r="E35" s="253" t="str">
        <f>IF(ข้อมูลนร.2!E33="","",ข้อมูลนร.2!E33)</f>
        <v/>
      </c>
      <c r="F35" s="610" t="str">
        <f>IF(ข้อมูลนร.2!G33="","",ข้อมูลนร.2!G33)</f>
        <v/>
      </c>
      <c r="G35" s="611"/>
      <c r="H35" s="612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376" t="str">
        <f t="shared" si="0"/>
        <v/>
      </c>
      <c r="AD35" s="393" t="str">
        <f t="shared" si="1"/>
        <v/>
      </c>
      <c r="AE35" s="4"/>
      <c r="AF35" s="394" t="str">
        <f t="shared" si="2"/>
        <v/>
      </c>
      <c r="AG35" s="377" t="str">
        <f t="shared" si="3"/>
        <v/>
      </c>
      <c r="AH35" s="73"/>
      <c r="AI35" s="172"/>
    </row>
    <row r="36" spans="2:36" ht="18" customHeight="1">
      <c r="B36" s="172"/>
      <c r="C36" s="23"/>
      <c r="D36" s="253" t="str">
        <f>IF(ข้อมูลนร.2!D34="","",ข้อมูลนร.2!D34)</f>
        <v/>
      </c>
      <c r="E36" s="253" t="str">
        <f>IF(ข้อมูลนร.2!E34="","",ข้อมูลนร.2!E34)</f>
        <v/>
      </c>
      <c r="F36" s="610" t="str">
        <f>IF(ข้อมูลนร.2!G34="","",ข้อมูลนร.2!G34)</f>
        <v/>
      </c>
      <c r="G36" s="611"/>
      <c r="H36" s="612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376" t="str">
        <f t="shared" si="0"/>
        <v/>
      </c>
      <c r="AD36" s="393" t="str">
        <f t="shared" si="1"/>
        <v/>
      </c>
      <c r="AE36" s="4"/>
      <c r="AF36" s="394" t="str">
        <f t="shared" si="2"/>
        <v/>
      </c>
      <c r="AG36" s="377" t="str">
        <f t="shared" si="3"/>
        <v/>
      </c>
      <c r="AH36" s="73"/>
      <c r="AI36" s="172"/>
    </row>
    <row r="37" spans="2:36" ht="18" customHeight="1">
      <c r="B37" s="172"/>
      <c r="C37" s="23"/>
      <c r="D37" s="253" t="str">
        <f>IF(ข้อมูลนร.2!D35="","",ข้อมูลนร.2!D35)</f>
        <v/>
      </c>
      <c r="E37" s="253" t="str">
        <f>IF(ข้อมูลนร.2!E35="","",ข้อมูลนร.2!E35)</f>
        <v/>
      </c>
      <c r="F37" s="610" t="str">
        <f>IF(ข้อมูลนร.2!G35="","",ข้อมูลนร.2!G35)</f>
        <v/>
      </c>
      <c r="G37" s="611"/>
      <c r="H37" s="612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376" t="str">
        <f t="shared" si="0"/>
        <v/>
      </c>
      <c r="AD37" s="393" t="str">
        <f t="shared" si="1"/>
        <v/>
      </c>
      <c r="AE37" s="4"/>
      <c r="AF37" s="394" t="str">
        <f t="shared" si="2"/>
        <v/>
      </c>
      <c r="AG37" s="377" t="str">
        <f t="shared" si="3"/>
        <v/>
      </c>
      <c r="AH37" s="73"/>
      <c r="AI37" s="172"/>
    </row>
    <row r="38" spans="2:36" ht="18" customHeight="1">
      <c r="B38" s="172"/>
      <c r="C38" s="23"/>
      <c r="D38" s="253" t="str">
        <f>IF(ข้อมูลนร.2!D36="","",ข้อมูลนร.2!D36)</f>
        <v/>
      </c>
      <c r="E38" s="253" t="str">
        <f>IF(ข้อมูลนร.2!E36="","",ข้อมูลนร.2!E36)</f>
        <v/>
      </c>
      <c r="F38" s="610" t="str">
        <f>IF(ข้อมูลนร.2!G36="","",ข้อมูลนร.2!G36)</f>
        <v/>
      </c>
      <c r="G38" s="611"/>
      <c r="H38" s="612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376" t="str">
        <f t="shared" si="0"/>
        <v/>
      </c>
      <c r="AD38" s="393" t="str">
        <f t="shared" si="1"/>
        <v/>
      </c>
      <c r="AE38" s="4"/>
      <c r="AF38" s="394" t="str">
        <f t="shared" si="2"/>
        <v/>
      </c>
      <c r="AG38" s="377" t="str">
        <f t="shared" si="3"/>
        <v/>
      </c>
      <c r="AH38" s="73"/>
      <c r="AI38" s="172"/>
    </row>
    <row r="39" spans="2:36" ht="18" customHeight="1">
      <c r="B39" s="172"/>
      <c r="C39" s="23"/>
      <c r="D39" s="253" t="str">
        <f>IF(ข้อมูลนร.2!D37="","",ข้อมูลนร.2!D37)</f>
        <v/>
      </c>
      <c r="E39" s="253" t="str">
        <f>IF(ข้อมูลนร.2!E37="","",ข้อมูลนร.2!E37)</f>
        <v/>
      </c>
      <c r="F39" s="610" t="str">
        <f>IF(ข้อมูลนร.2!G37="","",ข้อมูลนร.2!G37)</f>
        <v/>
      </c>
      <c r="G39" s="611"/>
      <c r="H39" s="612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376" t="str">
        <f t="shared" si="0"/>
        <v/>
      </c>
      <c r="AD39" s="393" t="str">
        <f t="shared" si="1"/>
        <v/>
      </c>
      <c r="AE39" s="4"/>
      <c r="AF39" s="394" t="str">
        <f t="shared" si="2"/>
        <v/>
      </c>
      <c r="AG39" s="377" t="str">
        <f t="shared" si="3"/>
        <v/>
      </c>
      <c r="AH39" s="73"/>
      <c r="AI39" s="172"/>
    </row>
    <row r="40" spans="2:36" ht="18" customHeight="1">
      <c r="B40" s="172"/>
      <c r="C40" s="23"/>
      <c r="D40" s="253" t="str">
        <f>IF(ข้อมูลนร.2!D38="","",ข้อมูลนร.2!D38)</f>
        <v/>
      </c>
      <c r="E40" s="253" t="str">
        <f>IF(ข้อมูลนร.2!E38="","",ข้อมูลนร.2!E38)</f>
        <v/>
      </c>
      <c r="F40" s="610" t="str">
        <f>IF(ข้อมูลนร.2!G38="","",ข้อมูลนร.2!G38)</f>
        <v/>
      </c>
      <c r="G40" s="611"/>
      <c r="H40" s="612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376" t="str">
        <f t="shared" si="0"/>
        <v/>
      </c>
      <c r="AD40" s="393" t="str">
        <f t="shared" si="1"/>
        <v/>
      </c>
      <c r="AE40" s="4"/>
      <c r="AF40" s="394" t="str">
        <f t="shared" si="2"/>
        <v/>
      </c>
      <c r="AG40" s="377" t="str">
        <f t="shared" si="3"/>
        <v/>
      </c>
      <c r="AH40" s="73"/>
      <c r="AI40" s="172"/>
    </row>
    <row r="41" spans="2:36" ht="18" customHeight="1">
      <c r="B41" s="172"/>
      <c r="C41" s="23"/>
      <c r="D41" s="253" t="str">
        <f>IF(ข้อมูลนร.2!D39="","",ข้อมูลนร.2!D39)</f>
        <v/>
      </c>
      <c r="E41" s="253" t="str">
        <f>IF(ข้อมูลนร.2!E39="","",ข้อมูลนร.2!E39)</f>
        <v/>
      </c>
      <c r="F41" s="610" t="str">
        <f>IF(ข้อมูลนร.2!G39="","",ข้อมูลนร.2!G39)</f>
        <v/>
      </c>
      <c r="G41" s="611"/>
      <c r="H41" s="612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376" t="str">
        <f t="shared" si="0"/>
        <v/>
      </c>
      <c r="AD41" s="393" t="str">
        <f t="shared" si="1"/>
        <v/>
      </c>
      <c r="AE41" s="4"/>
      <c r="AF41" s="394" t="str">
        <f t="shared" si="2"/>
        <v/>
      </c>
      <c r="AG41" s="377" t="str">
        <f t="shared" si="3"/>
        <v/>
      </c>
      <c r="AH41" s="73"/>
      <c r="AI41" s="172"/>
    </row>
    <row r="42" spans="2:36" ht="18" customHeight="1">
      <c r="B42" s="172"/>
      <c r="C42" s="23"/>
      <c r="D42" s="253" t="str">
        <f>IF(ข้อมูลนร.2!D40="","",ข้อมูลนร.2!D40)</f>
        <v/>
      </c>
      <c r="E42" s="253" t="str">
        <f>IF(ข้อมูลนร.2!E40="","",ข้อมูลนร.2!E40)</f>
        <v/>
      </c>
      <c r="F42" s="610" t="str">
        <f>IF(ข้อมูลนร.2!G40="","",ข้อมูลนร.2!G40)</f>
        <v/>
      </c>
      <c r="G42" s="611"/>
      <c r="H42" s="612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376" t="str">
        <f t="shared" si="0"/>
        <v/>
      </c>
      <c r="AD42" s="393" t="str">
        <f t="shared" si="1"/>
        <v/>
      </c>
      <c r="AE42" s="4"/>
      <c r="AF42" s="394" t="str">
        <f t="shared" si="2"/>
        <v/>
      </c>
      <c r="AG42" s="377" t="str">
        <f t="shared" si="3"/>
        <v/>
      </c>
      <c r="AH42" s="73"/>
      <c r="AI42" s="172"/>
    </row>
    <row r="43" spans="2:36" ht="18" customHeight="1">
      <c r="B43" s="172"/>
      <c r="C43" s="23"/>
      <c r="D43" s="253" t="str">
        <f>IF(ข้อมูลนร.2!D41="","",ข้อมูลนร.2!D41)</f>
        <v/>
      </c>
      <c r="E43" s="253" t="str">
        <f>IF(ข้อมูลนร.2!E41="","",ข้อมูลนร.2!E41)</f>
        <v/>
      </c>
      <c r="F43" s="610" t="str">
        <f>IF(ข้อมูลนร.2!G41="","",ข้อมูลนร.2!G41)</f>
        <v/>
      </c>
      <c r="G43" s="611"/>
      <c r="H43" s="612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376" t="str">
        <f t="shared" si="0"/>
        <v/>
      </c>
      <c r="AD43" s="393" t="str">
        <f t="shared" si="1"/>
        <v/>
      </c>
      <c r="AE43" s="4"/>
      <c r="AF43" s="394" t="str">
        <f t="shared" si="2"/>
        <v/>
      </c>
      <c r="AG43" s="377" t="str">
        <f t="shared" si="3"/>
        <v/>
      </c>
      <c r="AH43" s="73"/>
      <c r="AI43" s="172"/>
    </row>
    <row r="44" spans="2:36" ht="10.5" customHeight="1">
      <c r="B44" s="172"/>
      <c r="C44" s="23"/>
      <c r="D44" s="13"/>
      <c r="E44" s="13"/>
      <c r="F44" s="23"/>
      <c r="G44" s="23"/>
      <c r="H44" s="23"/>
      <c r="I44" s="25"/>
      <c r="J44" s="25"/>
      <c r="K44" s="25"/>
      <c r="L44" s="25"/>
      <c r="M44" s="25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13"/>
      <c r="AD44" s="23"/>
      <c r="AE44" s="25"/>
      <c r="AF44" s="23"/>
      <c r="AG44" s="23"/>
      <c r="AH44" s="23"/>
      <c r="AI44" s="172"/>
    </row>
    <row r="45" spans="2:36" s="218" customFormat="1" ht="18" customHeight="1">
      <c r="B45" s="210"/>
      <c r="C45" s="211"/>
      <c r="D45" s="212"/>
      <c r="E45" s="212"/>
      <c r="F45" s="211"/>
      <c r="G45" s="211"/>
      <c r="H45" s="211"/>
      <c r="I45" s="213"/>
      <c r="J45" s="213"/>
      <c r="K45" s="213"/>
      <c r="L45" s="213"/>
      <c r="M45" s="213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214"/>
      <c r="Z45" s="211"/>
      <c r="AA45" s="211"/>
      <c r="AB45" s="211"/>
      <c r="AC45" s="215"/>
      <c r="AD45" s="215"/>
      <c r="AE45" s="214"/>
      <c r="AF45" s="211"/>
      <c r="AG45" s="211"/>
      <c r="AH45" s="211"/>
      <c r="AI45" s="216"/>
      <c r="AJ45" s="217"/>
    </row>
    <row r="46" spans="2:36" s="218" customFormat="1" ht="18" customHeight="1">
      <c r="B46" s="210"/>
      <c r="C46" s="211"/>
      <c r="D46" s="212"/>
      <c r="E46" s="212"/>
      <c r="F46" s="211"/>
      <c r="G46" s="211"/>
      <c r="H46" s="211"/>
      <c r="I46" s="213"/>
      <c r="J46" s="213"/>
      <c r="K46" s="213"/>
      <c r="L46" s="213"/>
      <c r="M46" s="213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614"/>
      <c r="Z46" s="614"/>
      <c r="AA46" s="614"/>
      <c r="AB46" s="614"/>
      <c r="AC46" s="614"/>
      <c r="AD46" s="614"/>
      <c r="AE46" s="614"/>
      <c r="AF46" s="614"/>
      <c r="AG46" s="614"/>
      <c r="AH46" s="214"/>
      <c r="AI46" s="216"/>
      <c r="AJ46" s="217"/>
    </row>
    <row r="47" spans="2:36" s="218" customFormat="1" ht="18" customHeight="1">
      <c r="B47" s="210"/>
      <c r="C47" s="211"/>
      <c r="D47" s="212"/>
      <c r="E47" s="212"/>
      <c r="F47" s="211"/>
      <c r="G47" s="211"/>
      <c r="H47" s="211"/>
      <c r="I47" s="213"/>
      <c r="J47" s="213"/>
      <c r="K47" s="213"/>
      <c r="L47" s="213"/>
      <c r="M47" s="213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614"/>
      <c r="Z47" s="614"/>
      <c r="AA47" s="614"/>
      <c r="AB47" s="614"/>
      <c r="AC47" s="614"/>
      <c r="AD47" s="614"/>
      <c r="AE47" s="614"/>
      <c r="AF47" s="614"/>
      <c r="AG47" s="614"/>
      <c r="AH47" s="214"/>
      <c r="AI47" s="216"/>
    </row>
    <row r="48" spans="2:36">
      <c r="B48" s="172"/>
      <c r="C48" s="23"/>
      <c r="D48" s="13"/>
      <c r="E48" s="13"/>
      <c r="F48" s="23"/>
      <c r="G48" s="23"/>
      <c r="H48" s="23"/>
      <c r="I48" s="25"/>
      <c r="J48" s="25"/>
      <c r="K48" s="25"/>
      <c r="L48" s="25"/>
      <c r="M48" s="25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13"/>
      <c r="AD48" s="23"/>
      <c r="AE48" s="25"/>
      <c r="AF48" s="23"/>
      <c r="AG48" s="23"/>
      <c r="AH48" s="23"/>
      <c r="AI48" s="172"/>
    </row>
    <row r="49" spans="2:35">
      <c r="B49" s="172"/>
      <c r="C49" s="172"/>
      <c r="D49" s="175"/>
      <c r="E49" s="175"/>
      <c r="F49" s="172"/>
      <c r="G49" s="172"/>
      <c r="H49" s="172"/>
      <c r="I49" s="176"/>
      <c r="J49" s="176"/>
      <c r="K49" s="176"/>
      <c r="L49" s="176"/>
      <c r="M49" s="176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5"/>
      <c r="AD49" s="172"/>
      <c r="AE49" s="176"/>
      <c r="AF49" s="172"/>
      <c r="AG49" s="172"/>
      <c r="AH49" s="172"/>
      <c r="AI49" s="172"/>
    </row>
  </sheetData>
  <sheetProtection algorithmName="SHA-512" hashValue="AYWFyvNseSMUmMGhzY9E1RL3bhOheKvLnMBfSTaWTLTQnSXtbi9yTqPkOne/RIsPlu1i5mex9ONWrX8v8F79CA==" saltValue="JLIV55tdmTpsC6k7Jt4SHQ==" spinCount="100000" sheet="1" objects="1" scenarios="1"/>
  <mergeCells count="72">
    <mergeCell ref="AD46:AG46"/>
    <mergeCell ref="Y47:AC47"/>
    <mergeCell ref="AD47:AG47"/>
    <mergeCell ref="F39:H39"/>
    <mergeCell ref="F40:H40"/>
    <mergeCell ref="F41:H41"/>
    <mergeCell ref="F42:H42"/>
    <mergeCell ref="F43:H43"/>
    <mergeCell ref="Y46:AC46"/>
    <mergeCell ref="F38:H38"/>
    <mergeCell ref="F27:H27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26:H26"/>
    <mergeCell ref="F15:H15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14:H14"/>
    <mergeCell ref="AA5:AA7"/>
    <mergeCell ref="AB5:AB7"/>
    <mergeCell ref="AC5:AC7"/>
    <mergeCell ref="AE5:AE6"/>
    <mergeCell ref="F9:H9"/>
    <mergeCell ref="F10:H10"/>
    <mergeCell ref="F11:H11"/>
    <mergeCell ref="F12:H12"/>
    <mergeCell ref="F13:H13"/>
    <mergeCell ref="V5:V7"/>
    <mergeCell ref="W5:W7"/>
    <mergeCell ref="X5:X7"/>
    <mergeCell ref="AF5:AF6"/>
    <mergeCell ref="D6:D8"/>
    <mergeCell ref="E6:E8"/>
    <mergeCell ref="F6:H8"/>
    <mergeCell ref="R5:R7"/>
    <mergeCell ref="S5:S7"/>
    <mergeCell ref="T5:T7"/>
    <mergeCell ref="U5:U7"/>
    <mergeCell ref="Y5:Y7"/>
    <mergeCell ref="Z5:Z7"/>
    <mergeCell ref="L5:L7"/>
    <mergeCell ref="M5:M7"/>
    <mergeCell ref="N5:N7"/>
    <mergeCell ref="O5:O7"/>
    <mergeCell ref="P5:P7"/>
    <mergeCell ref="Q5:Q7"/>
    <mergeCell ref="D4:E4"/>
    <mergeCell ref="G4:H4"/>
    <mergeCell ref="AD4:AG4"/>
    <mergeCell ref="I4:R4"/>
    <mergeCell ref="S4:AB4"/>
    <mergeCell ref="D5:E5"/>
    <mergeCell ref="F5:H5"/>
    <mergeCell ref="I5:I7"/>
    <mergeCell ref="J5:J7"/>
    <mergeCell ref="K5:K7"/>
  </mergeCells>
  <pageMargins left="0.47244094488188981" right="0.19685039370078741" top="0.51181102362204722" bottom="0" header="0.11811023622047245" footer="0"/>
  <pageSetup paperSize="9" orientation="portrait" blackAndWhite="1" horizontalDpi="4294967293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6600"/>
  </sheetPr>
  <dimension ref="B1:AJ49"/>
  <sheetViews>
    <sheetView showGridLines="0" showRowColHeaders="0" workbookViewId="0">
      <pane xSplit="8" ySplit="8" topLeftCell="I9" activePane="bottomRight" state="frozen"/>
      <selection pane="topRight" activeCell="I1" sqref="I1"/>
      <selection pane="bottomLeft" activeCell="A9" sqref="A9"/>
      <selection pane="bottomRight" activeCell="AF12" sqref="AF12"/>
    </sheetView>
  </sheetViews>
  <sheetFormatPr defaultRowHeight="18.75"/>
  <cols>
    <col min="1" max="1" width="4.25" style="32" customWidth="1"/>
    <col min="2" max="3" width="3.625" style="32" customWidth="1"/>
    <col min="4" max="4" width="4.625" style="63" customWidth="1"/>
    <col min="5" max="5" width="7.875" style="63" customWidth="1"/>
    <col min="6" max="6" width="11.75" style="32" customWidth="1"/>
    <col min="7" max="8" width="5.875" style="32" customWidth="1"/>
    <col min="9" max="13" width="5.25" style="52" customWidth="1"/>
    <col min="14" max="28" width="5.25" style="32" customWidth="1"/>
    <col min="29" max="29" width="9.25" style="63" customWidth="1"/>
    <col min="30" max="30" width="10.125" style="32" customWidth="1"/>
    <col min="31" max="31" width="10.125" style="52" customWidth="1"/>
    <col min="32" max="33" width="10.125" style="32" customWidth="1"/>
    <col min="34" max="35" width="3.625" style="32" customWidth="1"/>
    <col min="36" max="16384" width="9" style="32"/>
  </cols>
  <sheetData>
    <row r="1" spans="2:35" ht="57" customHeight="1"/>
    <row r="2" spans="2:35">
      <c r="B2" s="172"/>
      <c r="C2" s="172"/>
      <c r="D2" s="175"/>
      <c r="E2" s="175"/>
      <c r="F2" s="172"/>
      <c r="G2" s="172"/>
      <c r="H2" s="172"/>
      <c r="I2" s="176"/>
      <c r="J2" s="176"/>
      <c r="K2" s="176"/>
      <c r="L2" s="176"/>
      <c r="M2" s="176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5"/>
      <c r="AD2" s="172"/>
      <c r="AE2" s="176"/>
      <c r="AF2" s="172"/>
      <c r="AG2" s="172"/>
      <c r="AH2" s="172"/>
      <c r="AI2" s="172"/>
    </row>
    <row r="3" spans="2:35">
      <c r="B3" s="172"/>
      <c r="C3" s="23"/>
      <c r="D3" s="13"/>
      <c r="E3" s="13"/>
      <c r="F3" s="23"/>
      <c r="G3" s="23"/>
      <c r="H3" s="23"/>
      <c r="I3" s="25"/>
      <c r="J3" s="25"/>
      <c r="K3" s="25"/>
      <c r="L3" s="25"/>
      <c r="M3" s="25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13"/>
      <c r="AD3" s="23"/>
      <c r="AE3" s="25"/>
      <c r="AF3" s="23"/>
      <c r="AG3" s="23"/>
      <c r="AH3" s="23"/>
      <c r="AI3" s="172"/>
    </row>
    <row r="4" spans="2:35" s="64" customFormat="1" ht="27.75" customHeight="1">
      <c r="B4" s="149"/>
      <c r="C4" s="17"/>
      <c r="D4" s="593" t="s">
        <v>7</v>
      </c>
      <c r="E4" s="594"/>
      <c r="F4" s="252" t="str">
        <f>IF(ข้อมูลพื้นฐาน!T7="","",ข้อมูลพื้นฐาน!T7)</f>
        <v>อ 11101</v>
      </c>
      <c r="G4" s="595" t="str">
        <f>ข้อมูลพื้นฐาน!AC8&amp;"  "&amp;"ชั่วโมง/ ปี"</f>
        <v>200  ชั่วโมง/ ปี</v>
      </c>
      <c r="H4" s="596"/>
      <c r="I4" s="618" t="s">
        <v>122</v>
      </c>
      <c r="J4" s="619"/>
      <c r="K4" s="619"/>
      <c r="L4" s="619"/>
      <c r="M4" s="619"/>
      <c r="N4" s="619"/>
      <c r="O4" s="619"/>
      <c r="P4" s="619"/>
      <c r="Q4" s="619"/>
      <c r="R4" s="620"/>
      <c r="S4" s="618" t="str">
        <f>I4</f>
        <v>คะแนนระหว่างเรียน   ภาคเรียนที่ 2</v>
      </c>
      <c r="T4" s="619"/>
      <c r="U4" s="619"/>
      <c r="V4" s="619"/>
      <c r="W4" s="619"/>
      <c r="X4" s="619"/>
      <c r="Y4" s="619"/>
      <c r="Z4" s="619"/>
      <c r="AA4" s="619"/>
      <c r="AB4" s="620"/>
      <c r="AC4" s="396"/>
      <c r="AD4" s="618" t="s">
        <v>231</v>
      </c>
      <c r="AE4" s="619"/>
      <c r="AF4" s="619"/>
      <c r="AG4" s="620"/>
      <c r="AH4" s="392"/>
      <c r="AI4" s="149"/>
    </row>
    <row r="5" spans="2:35" ht="27.75" customHeight="1">
      <c r="B5" s="172"/>
      <c r="C5" s="23"/>
      <c r="D5" s="586" t="s">
        <v>120</v>
      </c>
      <c r="E5" s="587"/>
      <c r="F5" s="588" t="str">
        <f>IF(ข้อมูลพื้นฐาน!X7="","",ข้อมูลพื้นฐาน!X7)</f>
        <v>ภาษาอังกฤษ</v>
      </c>
      <c r="G5" s="588"/>
      <c r="H5" s="589"/>
      <c r="I5" s="615" t="s">
        <v>171</v>
      </c>
      <c r="J5" s="615"/>
      <c r="K5" s="615"/>
      <c r="L5" s="615"/>
      <c r="M5" s="615"/>
      <c r="N5" s="615"/>
      <c r="O5" s="615"/>
      <c r="P5" s="615"/>
      <c r="Q5" s="615"/>
      <c r="R5" s="615"/>
      <c r="S5" s="615"/>
      <c r="T5" s="615"/>
      <c r="U5" s="615"/>
      <c r="V5" s="615"/>
      <c r="W5" s="615"/>
      <c r="X5" s="615"/>
      <c r="Y5" s="615"/>
      <c r="Z5" s="615"/>
      <c r="AA5" s="615"/>
      <c r="AB5" s="615"/>
      <c r="AC5" s="598" t="s">
        <v>16</v>
      </c>
      <c r="AD5" s="254" t="s">
        <v>88</v>
      </c>
      <c r="AE5" s="600" t="s">
        <v>89</v>
      </c>
      <c r="AF5" s="598" t="s">
        <v>16</v>
      </c>
      <c r="AG5" s="389"/>
      <c r="AH5" s="72"/>
      <c r="AI5" s="172"/>
    </row>
    <row r="6" spans="2:35" ht="22.5" customHeight="1">
      <c r="B6" s="172"/>
      <c r="C6" s="23"/>
      <c r="D6" s="600" t="s">
        <v>30</v>
      </c>
      <c r="E6" s="600" t="s">
        <v>31</v>
      </c>
      <c r="F6" s="603" t="s">
        <v>32</v>
      </c>
      <c r="G6" s="595"/>
      <c r="H6" s="596"/>
      <c r="I6" s="616"/>
      <c r="J6" s="616"/>
      <c r="K6" s="616"/>
      <c r="L6" s="616"/>
      <c r="M6" s="616"/>
      <c r="N6" s="616"/>
      <c r="O6" s="616"/>
      <c r="P6" s="616"/>
      <c r="Q6" s="616"/>
      <c r="R6" s="616"/>
      <c r="S6" s="616"/>
      <c r="T6" s="616"/>
      <c r="U6" s="616"/>
      <c r="V6" s="616"/>
      <c r="W6" s="616"/>
      <c r="X6" s="616"/>
      <c r="Y6" s="616"/>
      <c r="Z6" s="616"/>
      <c r="AA6" s="616"/>
      <c r="AB6" s="616"/>
      <c r="AC6" s="613"/>
      <c r="AD6" s="255" t="s">
        <v>90</v>
      </c>
      <c r="AE6" s="602"/>
      <c r="AF6" s="599"/>
      <c r="AG6" s="390" t="s">
        <v>228</v>
      </c>
      <c r="AH6" s="72"/>
      <c r="AI6" s="172"/>
    </row>
    <row r="7" spans="2:35" ht="22.5" customHeight="1">
      <c r="B7" s="172"/>
      <c r="C7" s="23"/>
      <c r="D7" s="601"/>
      <c r="E7" s="601"/>
      <c r="F7" s="604"/>
      <c r="G7" s="605"/>
      <c r="H7" s="606"/>
      <c r="I7" s="617"/>
      <c r="J7" s="617"/>
      <c r="K7" s="617"/>
      <c r="L7" s="617"/>
      <c r="M7" s="617"/>
      <c r="N7" s="617"/>
      <c r="O7" s="617"/>
      <c r="P7" s="617"/>
      <c r="Q7" s="617"/>
      <c r="R7" s="617"/>
      <c r="S7" s="617"/>
      <c r="T7" s="617"/>
      <c r="U7" s="617"/>
      <c r="V7" s="617"/>
      <c r="W7" s="617"/>
      <c r="X7" s="617"/>
      <c r="Y7" s="617"/>
      <c r="Z7" s="617"/>
      <c r="AA7" s="617"/>
      <c r="AB7" s="617"/>
      <c r="AC7" s="599"/>
      <c r="AD7" s="376" t="s">
        <v>92</v>
      </c>
      <c r="AE7" s="376" t="s">
        <v>92</v>
      </c>
      <c r="AF7" s="376" t="s">
        <v>92</v>
      </c>
      <c r="AG7" s="375" t="s">
        <v>229</v>
      </c>
      <c r="AH7" s="72"/>
      <c r="AI7" s="172"/>
    </row>
    <row r="8" spans="2:35" ht="20.100000000000001" customHeight="1">
      <c r="B8" s="172"/>
      <c r="C8" s="23"/>
      <c r="D8" s="602"/>
      <c r="E8" s="602"/>
      <c r="F8" s="607"/>
      <c r="G8" s="608"/>
      <c r="H8" s="609"/>
      <c r="I8" s="370">
        <v>10</v>
      </c>
      <c r="J8" s="370">
        <v>10</v>
      </c>
      <c r="K8" s="370">
        <v>10</v>
      </c>
      <c r="L8" s="370">
        <v>10</v>
      </c>
      <c r="M8" s="370">
        <v>10</v>
      </c>
      <c r="N8" s="370">
        <v>10</v>
      </c>
      <c r="O8" s="370">
        <v>10</v>
      </c>
      <c r="P8" s="370">
        <v>10</v>
      </c>
      <c r="Q8" s="370">
        <v>10</v>
      </c>
      <c r="R8" s="370"/>
      <c r="S8" s="370"/>
      <c r="T8" s="370"/>
      <c r="U8" s="370"/>
      <c r="V8" s="370"/>
      <c r="W8" s="370"/>
      <c r="X8" s="370"/>
      <c r="Y8" s="370"/>
      <c r="Z8" s="370"/>
      <c r="AA8" s="370"/>
      <c r="AB8" s="370"/>
      <c r="AC8" s="388">
        <f>SUM(I8:AB8)</f>
        <v>90</v>
      </c>
      <c r="AD8" s="377">
        <f>ข้อมูลพื้นฐาน!AA10</f>
        <v>70</v>
      </c>
      <c r="AE8" s="377">
        <f>ข้อมูลพื้นฐาน!AC10</f>
        <v>30</v>
      </c>
      <c r="AF8" s="377">
        <f>AD8+AE8</f>
        <v>100</v>
      </c>
      <c r="AG8" s="255"/>
      <c r="AH8" s="73"/>
      <c r="AI8" s="172"/>
    </row>
    <row r="9" spans="2:35" ht="18" customHeight="1">
      <c r="B9" s="172"/>
      <c r="C9" s="23"/>
      <c r="D9" s="253" t="str">
        <f>IF(ข้อมูลนร.2!D7="","",ข้อมูลนร.2!D7)</f>
        <v>1</v>
      </c>
      <c r="E9" s="253">
        <f>IF(ข้อมูลนร.2!E7="","",ข้อมูลนร.2!E7)</f>
        <v>1111</v>
      </c>
      <c r="F9" s="610" t="str">
        <f>IF(ข้อมูลนร.2!G7="","",ข้อมูลนร.2!G7)</f>
        <v>เด็กหญิงบ้านสื่อ  ครูคอม</v>
      </c>
      <c r="G9" s="611"/>
      <c r="H9" s="612"/>
      <c r="I9" s="5">
        <v>6</v>
      </c>
      <c r="J9" s="5">
        <v>8</v>
      </c>
      <c r="K9" s="5">
        <v>6</v>
      </c>
      <c r="L9" s="5">
        <v>8</v>
      </c>
      <c r="M9" s="5">
        <v>8</v>
      </c>
      <c r="N9" s="5">
        <v>8</v>
      </c>
      <c r="O9" s="5">
        <v>7</v>
      </c>
      <c r="P9" s="5">
        <v>8</v>
      </c>
      <c r="Q9" s="5">
        <v>10</v>
      </c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376">
        <f>IF(SUM(I9:AB9)=0,"",SUM(I9:AB9))</f>
        <v>69</v>
      </c>
      <c r="AD9" s="393">
        <f>IF(AC9="","",ROUND(((AC9*$AD$8)/$AC$8),0))</f>
        <v>54</v>
      </c>
      <c r="AE9" s="4">
        <v>18</v>
      </c>
      <c r="AF9" s="395">
        <f>IF(AD9="","",SUM(AD9:AE9))</f>
        <v>72</v>
      </c>
      <c r="AG9" s="378">
        <f>IF(AF9="","",IF(AF9&gt;=79.5,4,IF(AF9&gt;=74.5,3.5,IF(AF9&gt;=69.5,3,IF(AF9&gt;=64.5,2.5,IF(AF9&gt;=59.5,2,IF(AF9&gt;=54.5,1.5,IF(AF9&gt;=49.5,1,IF(AF9&lt;49.5,0)))))))))</f>
        <v>3</v>
      </c>
      <c r="AH9" s="73"/>
      <c r="AI9" s="172"/>
    </row>
    <row r="10" spans="2:35" ht="18" customHeight="1">
      <c r="B10" s="172"/>
      <c r="C10" s="23"/>
      <c r="D10" s="253" t="str">
        <f>IF(ข้อมูลนร.2!D8="","",ข้อมูลนร.2!D8)</f>
        <v>2</v>
      </c>
      <c r="E10" s="253">
        <f>IF(ข้อมูลนร.2!E8="","",ข้อมูลนร.2!E8)</f>
        <v>1112</v>
      </c>
      <c r="F10" s="610" t="str">
        <f>IF(ข้อมูลนร.2!G8="","",ข้อมูลนร.2!G8)</f>
        <v>เด็กหญิงบ้านสื่อ  ครูคอม</v>
      </c>
      <c r="G10" s="611"/>
      <c r="H10" s="612"/>
      <c r="I10" s="5">
        <v>7</v>
      </c>
      <c r="J10" s="5">
        <v>9</v>
      </c>
      <c r="K10" s="5">
        <v>6</v>
      </c>
      <c r="L10" s="5">
        <v>9</v>
      </c>
      <c r="M10" s="5">
        <v>9</v>
      </c>
      <c r="N10" s="5">
        <v>9</v>
      </c>
      <c r="O10" s="5">
        <v>8</v>
      </c>
      <c r="P10" s="5">
        <v>9</v>
      </c>
      <c r="Q10" s="5">
        <v>9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376">
        <f t="shared" ref="AC10:AC43" si="0">IF(SUM(I10:AB10)=0,"",SUM(I10:AB10))</f>
        <v>75</v>
      </c>
      <c r="AD10" s="393">
        <f t="shared" ref="AD10:AD43" si="1">IF(AC10="","",ROUND(((AC10*$AD$8)/$AC$8),0))</f>
        <v>58</v>
      </c>
      <c r="AE10" s="4">
        <v>16</v>
      </c>
      <c r="AF10" s="395">
        <f t="shared" ref="AF10:AF43" si="2">IF(AD10="","",SUM(AD10:AE10))</f>
        <v>74</v>
      </c>
      <c r="AG10" s="378">
        <f t="shared" ref="AG10:AG43" si="3">IF(AF10="","",IF(AF10&gt;=79.5,4,IF(AF10&gt;=74.5,3.5,IF(AF10&gt;=69.5,3,IF(AF10&gt;=64.5,2.5,IF(AF10&gt;=59.5,2,IF(AF10&gt;=54.5,1.5,IF(AF10&gt;=49.5,1,IF(AF10&lt;49.5,0)))))))))</f>
        <v>3</v>
      </c>
      <c r="AH10" s="73"/>
      <c r="AI10" s="172"/>
    </row>
    <row r="11" spans="2:35" ht="18" customHeight="1">
      <c r="B11" s="172"/>
      <c r="C11" s="23"/>
      <c r="D11" s="253" t="str">
        <f>IF(ข้อมูลนร.2!D9="","",ข้อมูลนร.2!D9)</f>
        <v>3</v>
      </c>
      <c r="E11" s="253">
        <f>IF(ข้อมูลนร.2!E9="","",ข้อมูลนร.2!E9)</f>
        <v>1113</v>
      </c>
      <c r="F11" s="610" t="str">
        <f>IF(ข้อมูลนร.2!G9="","",ข้อมูลนร.2!G9)</f>
        <v>เด็กหญิงบ้านสื่อ  ครูคอม</v>
      </c>
      <c r="G11" s="611"/>
      <c r="H11" s="612"/>
      <c r="I11" s="5">
        <v>7</v>
      </c>
      <c r="J11" s="5">
        <v>8</v>
      </c>
      <c r="K11" s="5">
        <v>7</v>
      </c>
      <c r="L11" s="5">
        <v>10</v>
      </c>
      <c r="M11" s="5">
        <v>8</v>
      </c>
      <c r="N11" s="5">
        <v>7</v>
      </c>
      <c r="O11" s="5">
        <v>7</v>
      </c>
      <c r="P11" s="5">
        <v>9</v>
      </c>
      <c r="Q11" s="5">
        <v>10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376">
        <f t="shared" si="0"/>
        <v>73</v>
      </c>
      <c r="AD11" s="393">
        <f t="shared" si="1"/>
        <v>57</v>
      </c>
      <c r="AE11" s="4">
        <v>13</v>
      </c>
      <c r="AF11" s="395">
        <f t="shared" si="2"/>
        <v>70</v>
      </c>
      <c r="AG11" s="378">
        <f t="shared" si="3"/>
        <v>3</v>
      </c>
      <c r="AH11" s="73"/>
      <c r="AI11" s="172"/>
    </row>
    <row r="12" spans="2:35" ht="18" customHeight="1">
      <c r="B12" s="172"/>
      <c r="C12" s="23"/>
      <c r="D12" s="253" t="str">
        <f>IF(ข้อมูลนร.2!D10="","",ข้อมูลนร.2!D10)</f>
        <v>4</v>
      </c>
      <c r="E12" s="253">
        <f>IF(ข้อมูลนร.2!E10="","",ข้อมูลนร.2!E10)</f>
        <v>1113</v>
      </c>
      <c r="F12" s="610" t="str">
        <f>IF(ข้อมูลนร.2!G10="","",ข้อมูลนร.2!G10)</f>
        <v>เด็กหญิงบ้านสื่อ  ครูคอม</v>
      </c>
      <c r="G12" s="611"/>
      <c r="H12" s="612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376" t="str">
        <f t="shared" si="0"/>
        <v/>
      </c>
      <c r="AD12" s="393" t="str">
        <f t="shared" si="1"/>
        <v/>
      </c>
      <c r="AE12" s="4"/>
      <c r="AF12" s="395" t="str">
        <f t="shared" si="2"/>
        <v/>
      </c>
      <c r="AG12" s="378" t="str">
        <f t="shared" si="3"/>
        <v/>
      </c>
      <c r="AH12" s="73"/>
      <c r="AI12" s="172"/>
    </row>
    <row r="13" spans="2:35" ht="18" customHeight="1">
      <c r="B13" s="172"/>
      <c r="C13" s="23"/>
      <c r="D13" s="253" t="str">
        <f>IF(ข้อมูลนร.2!D11="","",ข้อมูลนร.2!D11)</f>
        <v/>
      </c>
      <c r="E13" s="253" t="str">
        <f>IF(ข้อมูลนร.2!E11="","",ข้อมูลนร.2!E11)</f>
        <v/>
      </c>
      <c r="F13" s="610" t="str">
        <f>IF(ข้อมูลนร.2!G11="","",ข้อมูลนร.2!G11)</f>
        <v/>
      </c>
      <c r="G13" s="611"/>
      <c r="H13" s="612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376" t="str">
        <f t="shared" si="0"/>
        <v/>
      </c>
      <c r="AD13" s="393" t="str">
        <f t="shared" si="1"/>
        <v/>
      </c>
      <c r="AE13" s="4"/>
      <c r="AF13" s="395" t="str">
        <f t="shared" si="2"/>
        <v/>
      </c>
      <c r="AG13" s="378" t="str">
        <f t="shared" si="3"/>
        <v/>
      </c>
      <c r="AH13" s="73"/>
      <c r="AI13" s="172"/>
    </row>
    <row r="14" spans="2:35" ht="18" customHeight="1">
      <c r="B14" s="172"/>
      <c r="C14" s="23"/>
      <c r="D14" s="253" t="str">
        <f>IF(ข้อมูลนร.2!D12="","",ข้อมูลนร.2!D12)</f>
        <v/>
      </c>
      <c r="E14" s="253" t="str">
        <f>IF(ข้อมูลนร.2!E12="","",ข้อมูลนร.2!E12)</f>
        <v/>
      </c>
      <c r="F14" s="610" t="str">
        <f>IF(ข้อมูลนร.2!G12="","",ข้อมูลนร.2!G12)</f>
        <v/>
      </c>
      <c r="G14" s="611"/>
      <c r="H14" s="612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376" t="str">
        <f t="shared" si="0"/>
        <v/>
      </c>
      <c r="AD14" s="393" t="str">
        <f t="shared" si="1"/>
        <v/>
      </c>
      <c r="AE14" s="4"/>
      <c r="AF14" s="395" t="str">
        <f t="shared" si="2"/>
        <v/>
      </c>
      <c r="AG14" s="378" t="str">
        <f t="shared" si="3"/>
        <v/>
      </c>
      <c r="AH14" s="73"/>
      <c r="AI14" s="172"/>
    </row>
    <row r="15" spans="2:35" ht="18" customHeight="1">
      <c r="B15" s="172"/>
      <c r="C15" s="23"/>
      <c r="D15" s="253" t="str">
        <f>IF(ข้อมูลนร.2!D13="","",ข้อมูลนร.2!D13)</f>
        <v/>
      </c>
      <c r="E15" s="253" t="str">
        <f>IF(ข้อมูลนร.2!E13="","",ข้อมูลนร.2!E13)</f>
        <v/>
      </c>
      <c r="F15" s="610" t="str">
        <f>IF(ข้อมูลนร.2!G13="","",ข้อมูลนร.2!G13)</f>
        <v/>
      </c>
      <c r="G15" s="611"/>
      <c r="H15" s="612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376" t="str">
        <f t="shared" si="0"/>
        <v/>
      </c>
      <c r="AD15" s="393" t="str">
        <f t="shared" si="1"/>
        <v/>
      </c>
      <c r="AE15" s="4"/>
      <c r="AF15" s="395" t="str">
        <f t="shared" si="2"/>
        <v/>
      </c>
      <c r="AG15" s="378" t="str">
        <f t="shared" si="3"/>
        <v/>
      </c>
      <c r="AH15" s="73"/>
      <c r="AI15" s="172"/>
    </row>
    <row r="16" spans="2:35" ht="18" customHeight="1">
      <c r="B16" s="172"/>
      <c r="C16" s="23"/>
      <c r="D16" s="253" t="str">
        <f>IF(ข้อมูลนร.2!D14="","",ข้อมูลนร.2!D14)</f>
        <v/>
      </c>
      <c r="E16" s="253" t="str">
        <f>IF(ข้อมูลนร.2!E14="","",ข้อมูลนร.2!E14)</f>
        <v/>
      </c>
      <c r="F16" s="610" t="str">
        <f>IF(ข้อมูลนร.2!G14="","",ข้อมูลนร.2!G14)</f>
        <v/>
      </c>
      <c r="G16" s="611"/>
      <c r="H16" s="612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376" t="str">
        <f t="shared" si="0"/>
        <v/>
      </c>
      <c r="AD16" s="393" t="str">
        <f t="shared" si="1"/>
        <v/>
      </c>
      <c r="AE16" s="4"/>
      <c r="AF16" s="395" t="str">
        <f t="shared" si="2"/>
        <v/>
      </c>
      <c r="AG16" s="378" t="str">
        <f t="shared" si="3"/>
        <v/>
      </c>
      <c r="AH16" s="73"/>
      <c r="AI16" s="172"/>
    </row>
    <row r="17" spans="2:35" ht="18" customHeight="1">
      <c r="B17" s="172"/>
      <c r="C17" s="23"/>
      <c r="D17" s="253" t="str">
        <f>IF(ข้อมูลนร.2!D15="","",ข้อมูลนร.2!D15)</f>
        <v/>
      </c>
      <c r="E17" s="253" t="str">
        <f>IF(ข้อมูลนร.2!E15="","",ข้อมูลนร.2!E15)</f>
        <v/>
      </c>
      <c r="F17" s="610" t="str">
        <f>IF(ข้อมูลนร.2!G15="","",ข้อมูลนร.2!G15)</f>
        <v/>
      </c>
      <c r="G17" s="611"/>
      <c r="H17" s="612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376" t="str">
        <f t="shared" si="0"/>
        <v/>
      </c>
      <c r="AD17" s="393" t="str">
        <f t="shared" si="1"/>
        <v/>
      </c>
      <c r="AE17" s="4"/>
      <c r="AF17" s="395" t="str">
        <f t="shared" si="2"/>
        <v/>
      </c>
      <c r="AG17" s="378" t="str">
        <f t="shared" si="3"/>
        <v/>
      </c>
      <c r="AH17" s="73"/>
      <c r="AI17" s="172"/>
    </row>
    <row r="18" spans="2:35" ht="18" customHeight="1">
      <c r="B18" s="172"/>
      <c r="C18" s="23"/>
      <c r="D18" s="253" t="str">
        <f>IF(ข้อมูลนร.2!D16="","",ข้อมูลนร.2!D16)</f>
        <v/>
      </c>
      <c r="E18" s="253" t="str">
        <f>IF(ข้อมูลนร.2!E16="","",ข้อมูลนร.2!E16)</f>
        <v/>
      </c>
      <c r="F18" s="610" t="str">
        <f>IF(ข้อมูลนร.2!G16="","",ข้อมูลนร.2!G16)</f>
        <v/>
      </c>
      <c r="G18" s="611"/>
      <c r="H18" s="612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376" t="str">
        <f t="shared" si="0"/>
        <v/>
      </c>
      <c r="AD18" s="393" t="str">
        <f t="shared" si="1"/>
        <v/>
      </c>
      <c r="AE18" s="4"/>
      <c r="AF18" s="395" t="str">
        <f t="shared" si="2"/>
        <v/>
      </c>
      <c r="AG18" s="378" t="str">
        <f t="shared" si="3"/>
        <v/>
      </c>
      <c r="AH18" s="73"/>
      <c r="AI18" s="172"/>
    </row>
    <row r="19" spans="2:35" ht="18" customHeight="1">
      <c r="B19" s="172"/>
      <c r="C19" s="23"/>
      <c r="D19" s="253" t="str">
        <f>IF(ข้อมูลนร.2!D17="","",ข้อมูลนร.2!D17)</f>
        <v/>
      </c>
      <c r="E19" s="253" t="str">
        <f>IF(ข้อมูลนร.2!E17="","",ข้อมูลนร.2!E17)</f>
        <v/>
      </c>
      <c r="F19" s="610" t="str">
        <f>IF(ข้อมูลนร.2!G17="","",ข้อมูลนร.2!G17)</f>
        <v/>
      </c>
      <c r="G19" s="611"/>
      <c r="H19" s="612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376" t="str">
        <f t="shared" si="0"/>
        <v/>
      </c>
      <c r="AD19" s="393" t="str">
        <f t="shared" si="1"/>
        <v/>
      </c>
      <c r="AE19" s="4"/>
      <c r="AF19" s="395" t="str">
        <f t="shared" si="2"/>
        <v/>
      </c>
      <c r="AG19" s="378" t="str">
        <f t="shared" si="3"/>
        <v/>
      </c>
      <c r="AH19" s="73"/>
      <c r="AI19" s="172"/>
    </row>
    <row r="20" spans="2:35" ht="18" customHeight="1">
      <c r="B20" s="172"/>
      <c r="C20" s="23"/>
      <c r="D20" s="253" t="str">
        <f>IF(ข้อมูลนร.2!D18="","",ข้อมูลนร.2!D18)</f>
        <v/>
      </c>
      <c r="E20" s="253" t="str">
        <f>IF(ข้อมูลนร.2!E18="","",ข้อมูลนร.2!E18)</f>
        <v/>
      </c>
      <c r="F20" s="610" t="str">
        <f>IF(ข้อมูลนร.2!G18="","",ข้อมูลนร.2!G18)</f>
        <v/>
      </c>
      <c r="G20" s="611"/>
      <c r="H20" s="612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376" t="str">
        <f t="shared" si="0"/>
        <v/>
      </c>
      <c r="AD20" s="393" t="str">
        <f t="shared" si="1"/>
        <v/>
      </c>
      <c r="AE20" s="4"/>
      <c r="AF20" s="395" t="str">
        <f t="shared" si="2"/>
        <v/>
      </c>
      <c r="AG20" s="378" t="str">
        <f t="shared" si="3"/>
        <v/>
      </c>
      <c r="AH20" s="73"/>
      <c r="AI20" s="172"/>
    </row>
    <row r="21" spans="2:35" ht="18" customHeight="1">
      <c r="B21" s="172"/>
      <c r="C21" s="23"/>
      <c r="D21" s="253" t="str">
        <f>IF(ข้อมูลนร.2!D19="","",ข้อมูลนร.2!D19)</f>
        <v/>
      </c>
      <c r="E21" s="253" t="str">
        <f>IF(ข้อมูลนร.2!E19="","",ข้อมูลนร.2!E19)</f>
        <v/>
      </c>
      <c r="F21" s="610" t="str">
        <f>IF(ข้อมูลนร.2!G19="","",ข้อมูลนร.2!G19)</f>
        <v/>
      </c>
      <c r="G21" s="611"/>
      <c r="H21" s="612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376" t="str">
        <f t="shared" si="0"/>
        <v/>
      </c>
      <c r="AD21" s="393" t="str">
        <f t="shared" si="1"/>
        <v/>
      </c>
      <c r="AE21" s="4"/>
      <c r="AF21" s="395" t="str">
        <f t="shared" si="2"/>
        <v/>
      </c>
      <c r="AG21" s="378" t="str">
        <f t="shared" si="3"/>
        <v/>
      </c>
      <c r="AH21" s="73"/>
      <c r="AI21" s="172"/>
    </row>
    <row r="22" spans="2:35" ht="18" customHeight="1">
      <c r="B22" s="172"/>
      <c r="C22" s="23"/>
      <c r="D22" s="253" t="str">
        <f>IF(ข้อมูลนร.2!D20="","",ข้อมูลนร.2!D20)</f>
        <v/>
      </c>
      <c r="E22" s="253" t="str">
        <f>IF(ข้อมูลนร.2!E20="","",ข้อมูลนร.2!E20)</f>
        <v/>
      </c>
      <c r="F22" s="610" t="str">
        <f>IF(ข้อมูลนร.2!G20="","",ข้อมูลนร.2!G20)</f>
        <v/>
      </c>
      <c r="G22" s="611"/>
      <c r="H22" s="612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376" t="str">
        <f t="shared" si="0"/>
        <v/>
      </c>
      <c r="AD22" s="393" t="str">
        <f t="shared" si="1"/>
        <v/>
      </c>
      <c r="AE22" s="4"/>
      <c r="AF22" s="395" t="str">
        <f t="shared" si="2"/>
        <v/>
      </c>
      <c r="AG22" s="378" t="str">
        <f t="shared" si="3"/>
        <v/>
      </c>
      <c r="AH22" s="73"/>
      <c r="AI22" s="172"/>
    </row>
    <row r="23" spans="2:35" ht="18" customHeight="1">
      <c r="B23" s="172"/>
      <c r="C23" s="23"/>
      <c r="D23" s="253" t="str">
        <f>IF(ข้อมูลนร.2!D21="","",ข้อมูลนร.2!D21)</f>
        <v/>
      </c>
      <c r="E23" s="253" t="str">
        <f>IF(ข้อมูลนร.2!E21="","",ข้อมูลนร.2!E21)</f>
        <v/>
      </c>
      <c r="F23" s="610" t="str">
        <f>IF(ข้อมูลนร.2!G21="","",ข้อมูลนร.2!G21)</f>
        <v/>
      </c>
      <c r="G23" s="611"/>
      <c r="H23" s="612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376" t="str">
        <f t="shared" si="0"/>
        <v/>
      </c>
      <c r="AD23" s="393" t="str">
        <f t="shared" si="1"/>
        <v/>
      </c>
      <c r="AE23" s="4"/>
      <c r="AF23" s="395" t="str">
        <f t="shared" si="2"/>
        <v/>
      </c>
      <c r="AG23" s="378" t="str">
        <f t="shared" si="3"/>
        <v/>
      </c>
      <c r="AH23" s="73"/>
      <c r="AI23" s="172"/>
    </row>
    <row r="24" spans="2:35" ht="18" customHeight="1">
      <c r="B24" s="172"/>
      <c r="C24" s="23"/>
      <c r="D24" s="253" t="str">
        <f>IF(ข้อมูลนร.2!D22="","",ข้อมูลนร.2!D22)</f>
        <v/>
      </c>
      <c r="E24" s="253" t="str">
        <f>IF(ข้อมูลนร.2!E22="","",ข้อมูลนร.2!E22)</f>
        <v/>
      </c>
      <c r="F24" s="610" t="str">
        <f>IF(ข้อมูลนร.2!G22="","",ข้อมูลนร.2!G22)</f>
        <v/>
      </c>
      <c r="G24" s="611"/>
      <c r="H24" s="612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376" t="str">
        <f t="shared" si="0"/>
        <v/>
      </c>
      <c r="AD24" s="393" t="str">
        <f t="shared" si="1"/>
        <v/>
      </c>
      <c r="AE24" s="4"/>
      <c r="AF24" s="395" t="str">
        <f t="shared" si="2"/>
        <v/>
      </c>
      <c r="AG24" s="378" t="str">
        <f t="shared" si="3"/>
        <v/>
      </c>
      <c r="AH24" s="73"/>
      <c r="AI24" s="172"/>
    </row>
    <row r="25" spans="2:35" ht="18" customHeight="1">
      <c r="B25" s="172"/>
      <c r="C25" s="23"/>
      <c r="D25" s="253" t="str">
        <f>IF(ข้อมูลนร.2!D23="","",ข้อมูลนร.2!D23)</f>
        <v/>
      </c>
      <c r="E25" s="253" t="str">
        <f>IF(ข้อมูลนร.2!E23="","",ข้อมูลนร.2!E23)</f>
        <v/>
      </c>
      <c r="F25" s="610" t="str">
        <f>IF(ข้อมูลนร.2!G23="","",ข้อมูลนร.2!G23)</f>
        <v/>
      </c>
      <c r="G25" s="611"/>
      <c r="H25" s="612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376" t="str">
        <f t="shared" si="0"/>
        <v/>
      </c>
      <c r="AD25" s="393" t="str">
        <f t="shared" si="1"/>
        <v/>
      </c>
      <c r="AE25" s="4"/>
      <c r="AF25" s="395" t="str">
        <f t="shared" si="2"/>
        <v/>
      </c>
      <c r="AG25" s="378" t="str">
        <f t="shared" si="3"/>
        <v/>
      </c>
      <c r="AH25" s="73"/>
      <c r="AI25" s="172"/>
    </row>
    <row r="26" spans="2:35" ht="18" customHeight="1">
      <c r="B26" s="172"/>
      <c r="C26" s="23"/>
      <c r="D26" s="253" t="str">
        <f>IF(ข้อมูลนร.2!D24="","",ข้อมูลนร.2!D24)</f>
        <v/>
      </c>
      <c r="E26" s="253" t="str">
        <f>IF(ข้อมูลนร.2!E24="","",ข้อมูลนร.2!E24)</f>
        <v/>
      </c>
      <c r="F26" s="610" t="str">
        <f>IF(ข้อมูลนร.2!G24="","",ข้อมูลนร.2!G24)</f>
        <v/>
      </c>
      <c r="G26" s="611"/>
      <c r="H26" s="612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376" t="str">
        <f t="shared" si="0"/>
        <v/>
      </c>
      <c r="AD26" s="393" t="str">
        <f t="shared" si="1"/>
        <v/>
      </c>
      <c r="AE26" s="4"/>
      <c r="AF26" s="395" t="str">
        <f t="shared" si="2"/>
        <v/>
      </c>
      <c r="AG26" s="378" t="str">
        <f t="shared" si="3"/>
        <v/>
      </c>
      <c r="AH26" s="73"/>
      <c r="AI26" s="172"/>
    </row>
    <row r="27" spans="2:35" ht="18" customHeight="1">
      <c r="B27" s="172"/>
      <c r="C27" s="23"/>
      <c r="D27" s="253" t="str">
        <f>IF(ข้อมูลนร.2!D25="","",ข้อมูลนร.2!D25)</f>
        <v/>
      </c>
      <c r="E27" s="253" t="str">
        <f>IF(ข้อมูลนร.2!E25="","",ข้อมูลนร.2!E25)</f>
        <v/>
      </c>
      <c r="F27" s="610" t="str">
        <f>IF(ข้อมูลนร.2!G25="","",ข้อมูลนร.2!G25)</f>
        <v/>
      </c>
      <c r="G27" s="611"/>
      <c r="H27" s="612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376" t="str">
        <f t="shared" si="0"/>
        <v/>
      </c>
      <c r="AD27" s="393" t="str">
        <f t="shared" si="1"/>
        <v/>
      </c>
      <c r="AE27" s="4"/>
      <c r="AF27" s="395" t="str">
        <f t="shared" si="2"/>
        <v/>
      </c>
      <c r="AG27" s="378" t="str">
        <f t="shared" si="3"/>
        <v/>
      </c>
      <c r="AH27" s="73"/>
      <c r="AI27" s="172"/>
    </row>
    <row r="28" spans="2:35" ht="18" customHeight="1">
      <c r="B28" s="172"/>
      <c r="C28" s="23"/>
      <c r="D28" s="253" t="str">
        <f>IF(ข้อมูลนร.2!D26="","",ข้อมูลนร.2!D26)</f>
        <v/>
      </c>
      <c r="E28" s="253" t="str">
        <f>IF(ข้อมูลนร.2!E26="","",ข้อมูลนร.2!E26)</f>
        <v/>
      </c>
      <c r="F28" s="610" t="str">
        <f>IF(ข้อมูลนร.2!G26="","",ข้อมูลนร.2!G26)</f>
        <v/>
      </c>
      <c r="G28" s="611"/>
      <c r="H28" s="612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376" t="str">
        <f t="shared" si="0"/>
        <v/>
      </c>
      <c r="AD28" s="393" t="str">
        <f t="shared" si="1"/>
        <v/>
      </c>
      <c r="AE28" s="4"/>
      <c r="AF28" s="395" t="str">
        <f t="shared" si="2"/>
        <v/>
      </c>
      <c r="AG28" s="378" t="str">
        <f t="shared" si="3"/>
        <v/>
      </c>
      <c r="AH28" s="73"/>
      <c r="AI28" s="172"/>
    </row>
    <row r="29" spans="2:35" ht="18" customHeight="1">
      <c r="B29" s="172"/>
      <c r="C29" s="23"/>
      <c r="D29" s="253" t="str">
        <f>IF(ข้อมูลนร.2!D27="","",ข้อมูลนร.2!D27)</f>
        <v/>
      </c>
      <c r="E29" s="253" t="str">
        <f>IF(ข้อมูลนร.2!E27="","",ข้อมูลนร.2!E27)</f>
        <v/>
      </c>
      <c r="F29" s="610" t="str">
        <f>IF(ข้อมูลนร.2!G27="","",ข้อมูลนร.2!G27)</f>
        <v/>
      </c>
      <c r="G29" s="611"/>
      <c r="H29" s="612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376" t="str">
        <f t="shared" si="0"/>
        <v/>
      </c>
      <c r="AD29" s="393" t="str">
        <f t="shared" si="1"/>
        <v/>
      </c>
      <c r="AE29" s="4"/>
      <c r="AF29" s="395" t="str">
        <f t="shared" si="2"/>
        <v/>
      </c>
      <c r="AG29" s="378" t="str">
        <f t="shared" si="3"/>
        <v/>
      </c>
      <c r="AH29" s="73"/>
      <c r="AI29" s="172"/>
    </row>
    <row r="30" spans="2:35" ht="18" customHeight="1">
      <c r="B30" s="172"/>
      <c r="C30" s="23"/>
      <c r="D30" s="253" t="str">
        <f>IF(ข้อมูลนร.2!D28="","",ข้อมูลนร.2!D28)</f>
        <v/>
      </c>
      <c r="E30" s="253" t="str">
        <f>IF(ข้อมูลนร.2!E28="","",ข้อมูลนร.2!E28)</f>
        <v/>
      </c>
      <c r="F30" s="610" t="str">
        <f>IF(ข้อมูลนร.2!G28="","",ข้อมูลนร.2!G28)</f>
        <v/>
      </c>
      <c r="G30" s="611"/>
      <c r="H30" s="612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376" t="str">
        <f t="shared" si="0"/>
        <v/>
      </c>
      <c r="AD30" s="393" t="str">
        <f t="shared" si="1"/>
        <v/>
      </c>
      <c r="AE30" s="4"/>
      <c r="AF30" s="395" t="str">
        <f t="shared" si="2"/>
        <v/>
      </c>
      <c r="AG30" s="378" t="str">
        <f t="shared" si="3"/>
        <v/>
      </c>
      <c r="AH30" s="73"/>
      <c r="AI30" s="172"/>
    </row>
    <row r="31" spans="2:35" ht="18" customHeight="1">
      <c r="B31" s="172"/>
      <c r="C31" s="23"/>
      <c r="D31" s="253" t="str">
        <f>IF(ข้อมูลนร.2!D29="","",ข้อมูลนร.2!D29)</f>
        <v/>
      </c>
      <c r="E31" s="253" t="str">
        <f>IF(ข้อมูลนร.2!E29="","",ข้อมูลนร.2!E29)</f>
        <v/>
      </c>
      <c r="F31" s="610" t="str">
        <f>IF(ข้อมูลนร.2!G29="","",ข้อมูลนร.2!G29)</f>
        <v/>
      </c>
      <c r="G31" s="611"/>
      <c r="H31" s="612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376" t="str">
        <f t="shared" si="0"/>
        <v/>
      </c>
      <c r="AD31" s="393" t="str">
        <f t="shared" si="1"/>
        <v/>
      </c>
      <c r="AE31" s="4"/>
      <c r="AF31" s="395" t="str">
        <f t="shared" si="2"/>
        <v/>
      </c>
      <c r="AG31" s="378" t="str">
        <f t="shared" si="3"/>
        <v/>
      </c>
      <c r="AH31" s="73"/>
      <c r="AI31" s="172"/>
    </row>
    <row r="32" spans="2:35" ht="18" customHeight="1">
      <c r="B32" s="172"/>
      <c r="C32" s="23"/>
      <c r="D32" s="253" t="str">
        <f>IF(ข้อมูลนร.2!D30="","",ข้อมูลนร.2!D30)</f>
        <v/>
      </c>
      <c r="E32" s="253" t="str">
        <f>IF(ข้อมูลนร.2!E30="","",ข้อมูลนร.2!E30)</f>
        <v/>
      </c>
      <c r="F32" s="610" t="str">
        <f>IF(ข้อมูลนร.2!G30="","",ข้อมูลนร.2!G30)</f>
        <v/>
      </c>
      <c r="G32" s="611"/>
      <c r="H32" s="612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376" t="str">
        <f t="shared" si="0"/>
        <v/>
      </c>
      <c r="AD32" s="393" t="str">
        <f t="shared" si="1"/>
        <v/>
      </c>
      <c r="AE32" s="4"/>
      <c r="AF32" s="395" t="str">
        <f t="shared" si="2"/>
        <v/>
      </c>
      <c r="AG32" s="378" t="str">
        <f t="shared" si="3"/>
        <v/>
      </c>
      <c r="AH32" s="73"/>
      <c r="AI32" s="172"/>
    </row>
    <row r="33" spans="2:36" ht="18" customHeight="1">
      <c r="B33" s="172"/>
      <c r="C33" s="23"/>
      <c r="D33" s="253" t="str">
        <f>IF(ข้อมูลนร.2!D31="","",ข้อมูลนร.2!D31)</f>
        <v/>
      </c>
      <c r="E33" s="253" t="str">
        <f>IF(ข้อมูลนร.2!E31="","",ข้อมูลนร.2!E31)</f>
        <v/>
      </c>
      <c r="F33" s="610" t="str">
        <f>IF(ข้อมูลนร.2!G31="","",ข้อมูลนร.2!G31)</f>
        <v/>
      </c>
      <c r="G33" s="611"/>
      <c r="H33" s="612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376" t="str">
        <f t="shared" si="0"/>
        <v/>
      </c>
      <c r="AD33" s="393" t="str">
        <f t="shared" si="1"/>
        <v/>
      </c>
      <c r="AE33" s="4"/>
      <c r="AF33" s="395" t="str">
        <f t="shared" si="2"/>
        <v/>
      </c>
      <c r="AG33" s="378" t="str">
        <f t="shared" si="3"/>
        <v/>
      </c>
      <c r="AH33" s="73"/>
      <c r="AI33" s="172"/>
    </row>
    <row r="34" spans="2:36" ht="18" customHeight="1">
      <c r="B34" s="172"/>
      <c r="C34" s="23"/>
      <c r="D34" s="253" t="str">
        <f>IF(ข้อมูลนร.2!D32="","",ข้อมูลนร.2!D32)</f>
        <v/>
      </c>
      <c r="E34" s="253" t="str">
        <f>IF(ข้อมูลนร.2!E32="","",ข้อมูลนร.2!E32)</f>
        <v/>
      </c>
      <c r="F34" s="610" t="str">
        <f>IF(ข้อมูลนร.2!G32="","",ข้อมูลนร.2!G32)</f>
        <v/>
      </c>
      <c r="G34" s="611"/>
      <c r="H34" s="612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376" t="str">
        <f t="shared" si="0"/>
        <v/>
      </c>
      <c r="AD34" s="393" t="str">
        <f t="shared" si="1"/>
        <v/>
      </c>
      <c r="AE34" s="4"/>
      <c r="AF34" s="395" t="str">
        <f t="shared" si="2"/>
        <v/>
      </c>
      <c r="AG34" s="378" t="str">
        <f t="shared" si="3"/>
        <v/>
      </c>
      <c r="AH34" s="73"/>
      <c r="AI34" s="172"/>
    </row>
    <row r="35" spans="2:36" ht="18" customHeight="1">
      <c r="B35" s="172"/>
      <c r="C35" s="23"/>
      <c r="D35" s="253" t="str">
        <f>IF(ข้อมูลนร.2!D33="","",ข้อมูลนร.2!D33)</f>
        <v/>
      </c>
      <c r="E35" s="253" t="str">
        <f>IF(ข้อมูลนร.2!E33="","",ข้อมูลนร.2!E33)</f>
        <v/>
      </c>
      <c r="F35" s="610" t="str">
        <f>IF(ข้อมูลนร.2!G33="","",ข้อมูลนร.2!G33)</f>
        <v/>
      </c>
      <c r="G35" s="611"/>
      <c r="H35" s="612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376" t="str">
        <f t="shared" si="0"/>
        <v/>
      </c>
      <c r="AD35" s="393" t="str">
        <f t="shared" si="1"/>
        <v/>
      </c>
      <c r="AE35" s="4"/>
      <c r="AF35" s="395" t="str">
        <f t="shared" si="2"/>
        <v/>
      </c>
      <c r="AG35" s="378" t="str">
        <f t="shared" si="3"/>
        <v/>
      </c>
      <c r="AH35" s="73"/>
      <c r="AI35" s="172"/>
    </row>
    <row r="36" spans="2:36" ht="18" customHeight="1">
      <c r="B36" s="172"/>
      <c r="C36" s="23"/>
      <c r="D36" s="253" t="str">
        <f>IF(ข้อมูลนร.2!D34="","",ข้อมูลนร.2!D34)</f>
        <v/>
      </c>
      <c r="E36" s="253" t="str">
        <f>IF(ข้อมูลนร.2!E34="","",ข้อมูลนร.2!E34)</f>
        <v/>
      </c>
      <c r="F36" s="610" t="str">
        <f>IF(ข้อมูลนร.2!G34="","",ข้อมูลนร.2!G34)</f>
        <v/>
      </c>
      <c r="G36" s="611"/>
      <c r="H36" s="612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376" t="str">
        <f t="shared" si="0"/>
        <v/>
      </c>
      <c r="AD36" s="393" t="str">
        <f t="shared" si="1"/>
        <v/>
      </c>
      <c r="AE36" s="4"/>
      <c r="AF36" s="395" t="str">
        <f t="shared" si="2"/>
        <v/>
      </c>
      <c r="AG36" s="378" t="str">
        <f t="shared" si="3"/>
        <v/>
      </c>
      <c r="AH36" s="73"/>
      <c r="AI36" s="172"/>
    </row>
    <row r="37" spans="2:36" ht="18" customHeight="1">
      <c r="B37" s="172"/>
      <c r="C37" s="23"/>
      <c r="D37" s="253" t="str">
        <f>IF(ข้อมูลนร.2!D35="","",ข้อมูลนร.2!D35)</f>
        <v/>
      </c>
      <c r="E37" s="253" t="str">
        <f>IF(ข้อมูลนร.2!E35="","",ข้อมูลนร.2!E35)</f>
        <v/>
      </c>
      <c r="F37" s="610" t="str">
        <f>IF(ข้อมูลนร.2!G35="","",ข้อมูลนร.2!G35)</f>
        <v/>
      </c>
      <c r="G37" s="611"/>
      <c r="H37" s="612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376" t="str">
        <f t="shared" si="0"/>
        <v/>
      </c>
      <c r="AD37" s="393" t="str">
        <f t="shared" si="1"/>
        <v/>
      </c>
      <c r="AE37" s="4"/>
      <c r="AF37" s="395" t="str">
        <f t="shared" si="2"/>
        <v/>
      </c>
      <c r="AG37" s="378" t="str">
        <f t="shared" si="3"/>
        <v/>
      </c>
      <c r="AH37" s="73"/>
      <c r="AI37" s="172"/>
    </row>
    <row r="38" spans="2:36" ht="18" customHeight="1">
      <c r="B38" s="172"/>
      <c r="C38" s="23"/>
      <c r="D38" s="253" t="str">
        <f>IF(ข้อมูลนร.2!D36="","",ข้อมูลนร.2!D36)</f>
        <v/>
      </c>
      <c r="E38" s="253" t="str">
        <f>IF(ข้อมูลนร.2!E36="","",ข้อมูลนร.2!E36)</f>
        <v/>
      </c>
      <c r="F38" s="610" t="str">
        <f>IF(ข้อมูลนร.2!G36="","",ข้อมูลนร.2!G36)</f>
        <v/>
      </c>
      <c r="G38" s="611"/>
      <c r="H38" s="612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376" t="str">
        <f t="shared" si="0"/>
        <v/>
      </c>
      <c r="AD38" s="393" t="str">
        <f t="shared" si="1"/>
        <v/>
      </c>
      <c r="AE38" s="4"/>
      <c r="AF38" s="395" t="str">
        <f t="shared" si="2"/>
        <v/>
      </c>
      <c r="AG38" s="378" t="str">
        <f t="shared" si="3"/>
        <v/>
      </c>
      <c r="AH38" s="73"/>
      <c r="AI38" s="172"/>
    </row>
    <row r="39" spans="2:36" ht="18" customHeight="1">
      <c r="B39" s="172"/>
      <c r="C39" s="23"/>
      <c r="D39" s="253" t="str">
        <f>IF(ข้อมูลนร.2!D37="","",ข้อมูลนร.2!D37)</f>
        <v/>
      </c>
      <c r="E39" s="253" t="str">
        <f>IF(ข้อมูลนร.2!E37="","",ข้อมูลนร.2!E37)</f>
        <v/>
      </c>
      <c r="F39" s="610" t="str">
        <f>IF(ข้อมูลนร.2!G37="","",ข้อมูลนร.2!G37)</f>
        <v/>
      </c>
      <c r="G39" s="611"/>
      <c r="H39" s="612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376" t="str">
        <f t="shared" si="0"/>
        <v/>
      </c>
      <c r="AD39" s="393" t="str">
        <f t="shared" si="1"/>
        <v/>
      </c>
      <c r="AE39" s="4"/>
      <c r="AF39" s="395" t="str">
        <f t="shared" si="2"/>
        <v/>
      </c>
      <c r="AG39" s="378" t="str">
        <f t="shared" si="3"/>
        <v/>
      </c>
      <c r="AH39" s="73"/>
      <c r="AI39" s="172"/>
    </row>
    <row r="40" spans="2:36" ht="18" customHeight="1">
      <c r="B40" s="172"/>
      <c r="C40" s="23"/>
      <c r="D40" s="253" t="str">
        <f>IF(ข้อมูลนร.2!D38="","",ข้อมูลนร.2!D38)</f>
        <v/>
      </c>
      <c r="E40" s="253" t="str">
        <f>IF(ข้อมูลนร.2!E38="","",ข้อมูลนร.2!E38)</f>
        <v/>
      </c>
      <c r="F40" s="610" t="str">
        <f>IF(ข้อมูลนร.2!G38="","",ข้อมูลนร.2!G38)</f>
        <v/>
      </c>
      <c r="G40" s="611"/>
      <c r="H40" s="612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376" t="str">
        <f t="shared" si="0"/>
        <v/>
      </c>
      <c r="AD40" s="393" t="str">
        <f t="shared" si="1"/>
        <v/>
      </c>
      <c r="AE40" s="4"/>
      <c r="AF40" s="395" t="str">
        <f t="shared" si="2"/>
        <v/>
      </c>
      <c r="AG40" s="378" t="str">
        <f t="shared" si="3"/>
        <v/>
      </c>
      <c r="AH40" s="73"/>
      <c r="AI40" s="172"/>
    </row>
    <row r="41" spans="2:36" ht="18" customHeight="1">
      <c r="B41" s="172"/>
      <c r="C41" s="23"/>
      <c r="D41" s="253" t="str">
        <f>IF(ข้อมูลนร.2!D39="","",ข้อมูลนร.2!D39)</f>
        <v/>
      </c>
      <c r="E41" s="253" t="str">
        <f>IF(ข้อมูลนร.2!E39="","",ข้อมูลนร.2!E39)</f>
        <v/>
      </c>
      <c r="F41" s="610" t="str">
        <f>IF(ข้อมูลนร.2!G39="","",ข้อมูลนร.2!G39)</f>
        <v/>
      </c>
      <c r="G41" s="611"/>
      <c r="H41" s="612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376" t="str">
        <f t="shared" si="0"/>
        <v/>
      </c>
      <c r="AD41" s="393" t="str">
        <f t="shared" si="1"/>
        <v/>
      </c>
      <c r="AE41" s="4"/>
      <c r="AF41" s="395" t="str">
        <f t="shared" si="2"/>
        <v/>
      </c>
      <c r="AG41" s="378" t="str">
        <f t="shared" si="3"/>
        <v/>
      </c>
      <c r="AH41" s="73"/>
      <c r="AI41" s="172"/>
    </row>
    <row r="42" spans="2:36" ht="18" customHeight="1">
      <c r="B42" s="172"/>
      <c r="C42" s="23"/>
      <c r="D42" s="253" t="str">
        <f>IF(ข้อมูลนร.2!D40="","",ข้อมูลนร.2!D40)</f>
        <v/>
      </c>
      <c r="E42" s="253" t="str">
        <f>IF(ข้อมูลนร.2!E40="","",ข้อมูลนร.2!E40)</f>
        <v/>
      </c>
      <c r="F42" s="610" t="str">
        <f>IF(ข้อมูลนร.2!G40="","",ข้อมูลนร.2!G40)</f>
        <v/>
      </c>
      <c r="G42" s="611"/>
      <c r="H42" s="612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376" t="str">
        <f t="shared" si="0"/>
        <v/>
      </c>
      <c r="AD42" s="393" t="str">
        <f t="shared" si="1"/>
        <v/>
      </c>
      <c r="AE42" s="4"/>
      <c r="AF42" s="395" t="str">
        <f t="shared" si="2"/>
        <v/>
      </c>
      <c r="AG42" s="378" t="str">
        <f t="shared" si="3"/>
        <v/>
      </c>
      <c r="AH42" s="73"/>
      <c r="AI42" s="172"/>
    </row>
    <row r="43" spans="2:36" ht="18" customHeight="1">
      <c r="B43" s="172"/>
      <c r="C43" s="23"/>
      <c r="D43" s="253" t="str">
        <f>IF(ข้อมูลนร.2!D41="","",ข้อมูลนร.2!D41)</f>
        <v/>
      </c>
      <c r="E43" s="253" t="str">
        <f>IF(ข้อมูลนร.2!E41="","",ข้อมูลนร.2!E41)</f>
        <v/>
      </c>
      <c r="F43" s="610" t="str">
        <f>IF(ข้อมูลนร.2!G41="","",ข้อมูลนร.2!G41)</f>
        <v/>
      </c>
      <c r="G43" s="611"/>
      <c r="H43" s="612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376" t="str">
        <f t="shared" si="0"/>
        <v/>
      </c>
      <c r="AD43" s="393" t="str">
        <f t="shared" si="1"/>
        <v/>
      </c>
      <c r="AE43" s="4"/>
      <c r="AF43" s="395" t="str">
        <f t="shared" si="2"/>
        <v/>
      </c>
      <c r="AG43" s="378" t="str">
        <f t="shared" si="3"/>
        <v/>
      </c>
      <c r="AH43" s="73"/>
      <c r="AI43" s="172"/>
    </row>
    <row r="44" spans="2:36" ht="10.5" customHeight="1">
      <c r="B44" s="172"/>
      <c r="C44" s="23"/>
      <c r="D44" s="13"/>
      <c r="E44" s="13"/>
      <c r="F44" s="23"/>
      <c r="G44" s="23"/>
      <c r="H44" s="23"/>
      <c r="I44" s="25"/>
      <c r="J44" s="25"/>
      <c r="K44" s="25"/>
      <c r="L44" s="25"/>
      <c r="M44" s="25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13"/>
      <c r="AD44" s="23"/>
      <c r="AE44" s="25"/>
      <c r="AF44" s="23"/>
      <c r="AG44" s="23"/>
      <c r="AH44" s="23"/>
      <c r="AI44" s="172"/>
    </row>
    <row r="45" spans="2:36" s="218" customFormat="1" ht="18" customHeight="1">
      <c r="B45" s="210"/>
      <c r="C45" s="211"/>
      <c r="D45" s="212"/>
      <c r="E45" s="212"/>
      <c r="F45" s="211"/>
      <c r="G45" s="211"/>
      <c r="H45" s="211"/>
      <c r="I45" s="213"/>
      <c r="J45" s="213"/>
      <c r="K45" s="213"/>
      <c r="L45" s="213"/>
      <c r="M45" s="213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214"/>
      <c r="Z45" s="211"/>
      <c r="AA45" s="211"/>
      <c r="AB45" s="211"/>
      <c r="AC45" s="215"/>
      <c r="AD45" s="215"/>
      <c r="AE45" s="214"/>
      <c r="AF45" s="211"/>
      <c r="AG45" s="211"/>
      <c r="AH45" s="211"/>
      <c r="AI45" s="216"/>
      <c r="AJ45" s="217"/>
    </row>
    <row r="46" spans="2:36" s="218" customFormat="1" ht="18" customHeight="1">
      <c r="B46" s="210"/>
      <c r="C46" s="211"/>
      <c r="D46" s="212"/>
      <c r="E46" s="212"/>
      <c r="F46" s="211"/>
      <c r="G46" s="211"/>
      <c r="H46" s="211"/>
      <c r="I46" s="213"/>
      <c r="J46" s="213"/>
      <c r="K46" s="213"/>
      <c r="L46" s="213"/>
      <c r="M46" s="213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6"/>
      <c r="AJ46" s="217"/>
    </row>
    <row r="47" spans="2:36" s="218" customFormat="1" ht="18" customHeight="1">
      <c r="B47" s="210"/>
      <c r="C47" s="211"/>
      <c r="D47" s="212"/>
      <c r="E47" s="212"/>
      <c r="F47" s="211"/>
      <c r="G47" s="211"/>
      <c r="H47" s="211"/>
      <c r="I47" s="213"/>
      <c r="J47" s="213"/>
      <c r="K47" s="213"/>
      <c r="L47" s="213"/>
      <c r="M47" s="213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6"/>
    </row>
    <row r="48" spans="2:36">
      <c r="B48" s="172"/>
      <c r="C48" s="23"/>
      <c r="D48" s="13"/>
      <c r="E48" s="13"/>
      <c r="F48" s="23"/>
      <c r="G48" s="23"/>
      <c r="H48" s="23"/>
      <c r="I48" s="25"/>
      <c r="J48" s="25"/>
      <c r="K48" s="25"/>
      <c r="L48" s="25"/>
      <c r="M48" s="25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13"/>
      <c r="AD48" s="23"/>
      <c r="AE48" s="25"/>
      <c r="AF48" s="23"/>
      <c r="AG48" s="23"/>
      <c r="AH48" s="23"/>
      <c r="AI48" s="172"/>
    </row>
    <row r="49" spans="2:35">
      <c r="B49" s="172"/>
      <c r="C49" s="172"/>
      <c r="D49" s="175"/>
      <c r="E49" s="175"/>
      <c r="F49" s="172"/>
      <c r="G49" s="172"/>
      <c r="H49" s="172"/>
      <c r="I49" s="176"/>
      <c r="J49" s="176"/>
      <c r="K49" s="176"/>
      <c r="L49" s="176"/>
      <c r="M49" s="176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5"/>
      <c r="AD49" s="172"/>
      <c r="AE49" s="176"/>
      <c r="AF49" s="172"/>
      <c r="AG49" s="172"/>
      <c r="AH49" s="172"/>
      <c r="AI49" s="172"/>
    </row>
  </sheetData>
  <sheetProtection algorithmName="SHA-512" hashValue="uMyf7AKoj1pNQIFFw2k1Nu+NBuPqWRem5cnodMxUDK+LXvI8st2p+PfZhqFugXCztgnxqT/oi6BvhW9XAnOdSw==" saltValue="IGsdDVzE52PncyjMqp2tCg==" spinCount="100000" sheet="1" objects="1" scenarios="1"/>
  <mergeCells count="68">
    <mergeCell ref="F39:H39"/>
    <mergeCell ref="F40:H40"/>
    <mergeCell ref="F41:H41"/>
    <mergeCell ref="F42:H42"/>
    <mergeCell ref="F43:H43"/>
    <mergeCell ref="F38:H38"/>
    <mergeCell ref="F27:H27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26:H26"/>
    <mergeCell ref="F15:H15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14:H14"/>
    <mergeCell ref="AA5:AA7"/>
    <mergeCell ref="AB5:AB7"/>
    <mergeCell ref="AC5:AC7"/>
    <mergeCell ref="AE5:AE6"/>
    <mergeCell ref="F9:H9"/>
    <mergeCell ref="F10:H10"/>
    <mergeCell ref="F11:H11"/>
    <mergeCell ref="F12:H12"/>
    <mergeCell ref="F13:H13"/>
    <mergeCell ref="V5:V7"/>
    <mergeCell ref="W5:W7"/>
    <mergeCell ref="X5:X7"/>
    <mergeCell ref="AF5:AF6"/>
    <mergeCell ref="D6:D8"/>
    <mergeCell ref="E6:E8"/>
    <mergeCell ref="F6:H8"/>
    <mergeCell ref="R5:R7"/>
    <mergeCell ref="S5:S7"/>
    <mergeCell ref="T5:T7"/>
    <mergeCell ref="U5:U7"/>
    <mergeCell ref="Y5:Y7"/>
    <mergeCell ref="Z5:Z7"/>
    <mergeCell ref="L5:L7"/>
    <mergeCell ref="M5:M7"/>
    <mergeCell ref="N5:N7"/>
    <mergeCell ref="O5:O7"/>
    <mergeCell ref="P5:P7"/>
    <mergeCell ref="Q5:Q7"/>
    <mergeCell ref="D4:E4"/>
    <mergeCell ref="G4:H4"/>
    <mergeCell ref="AD4:AG4"/>
    <mergeCell ref="I4:R4"/>
    <mergeCell ref="S4:AB4"/>
    <mergeCell ref="D5:E5"/>
    <mergeCell ref="F5:H5"/>
    <mergeCell ref="I5:I7"/>
    <mergeCell ref="J5:J7"/>
    <mergeCell ref="K5:K7"/>
  </mergeCells>
  <pageMargins left="0.47244094488188981" right="0.19685039370078741" top="0.31496062992125984" bottom="0" header="0.11811023622047245" footer="0"/>
  <pageSetup paperSize="9" orientation="portrait" blackAndWhite="1" horizontalDpi="4294967293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6600"/>
  </sheetPr>
  <dimension ref="B1:X48"/>
  <sheetViews>
    <sheetView showGridLines="0" showRowColHeaders="0" workbookViewId="0"/>
  </sheetViews>
  <sheetFormatPr defaultRowHeight="18.75"/>
  <cols>
    <col min="1" max="1" width="25.125" style="32" customWidth="1"/>
    <col min="2" max="2" width="4.125" style="32" customWidth="1"/>
    <col min="3" max="3" width="4" style="32" customWidth="1"/>
    <col min="4" max="4" width="4.875" style="63" customWidth="1"/>
    <col min="5" max="5" width="8.625" style="63" customWidth="1"/>
    <col min="6" max="6" width="13.5" style="32" customWidth="1"/>
    <col min="7" max="8" width="5.625" style="32" customWidth="1"/>
    <col min="9" max="10" width="9.25" style="63" customWidth="1"/>
    <col min="11" max="12" width="9.25" style="32" customWidth="1"/>
    <col min="13" max="13" width="9.875" style="52" customWidth="1"/>
    <col min="14" max="14" width="4" style="32" customWidth="1"/>
    <col min="15" max="15" width="4.125" style="32" customWidth="1"/>
    <col min="16" max="16384" width="9" style="32"/>
  </cols>
  <sheetData>
    <row r="1" spans="2:15" ht="21" customHeight="1">
      <c r="B1" s="172"/>
      <c r="C1" s="172"/>
      <c r="D1" s="175"/>
      <c r="E1" s="175"/>
      <c r="F1" s="172"/>
      <c r="G1" s="172"/>
      <c r="H1" s="172"/>
      <c r="I1" s="175"/>
      <c r="J1" s="175"/>
      <c r="K1" s="172"/>
      <c r="L1" s="172"/>
      <c r="M1" s="176"/>
      <c r="N1" s="172"/>
      <c r="O1" s="172"/>
    </row>
    <row r="2" spans="2:15">
      <c r="B2" s="172"/>
      <c r="C2" s="23"/>
      <c r="D2" s="13"/>
      <c r="E2" s="13"/>
      <c r="F2" s="23"/>
      <c r="G2" s="23"/>
      <c r="H2" s="23"/>
      <c r="I2" s="13"/>
      <c r="J2" s="13"/>
      <c r="K2" s="23"/>
      <c r="L2" s="23"/>
      <c r="M2" s="25"/>
      <c r="N2" s="23"/>
      <c r="O2" s="172"/>
    </row>
    <row r="3" spans="2:15" s="64" customFormat="1" ht="24.75" customHeight="1">
      <c r="B3" s="149"/>
      <c r="C3" s="17"/>
      <c r="D3" s="624" t="s">
        <v>7</v>
      </c>
      <c r="E3" s="625"/>
      <c r="F3" s="257" t="str">
        <f>IF(ข้อมูลพื้นฐาน!T7="","",ข้อมูลพื้นฐาน!T7)</f>
        <v>อ 11101</v>
      </c>
      <c r="G3" s="626" t="str">
        <f>ข้อมูลพื้นฐาน!AC8&amp;"  "&amp;"ชม./ ปี"</f>
        <v>200  ชม./ ปี</v>
      </c>
      <c r="H3" s="627"/>
      <c r="I3" s="628" t="s">
        <v>87</v>
      </c>
      <c r="J3" s="629"/>
      <c r="K3" s="629"/>
      <c r="L3" s="629"/>
      <c r="M3" s="630"/>
      <c r="N3" s="45"/>
      <c r="O3" s="149"/>
    </row>
    <row r="4" spans="2:15" ht="24.75" customHeight="1">
      <c r="B4" s="172"/>
      <c r="C4" s="23"/>
      <c r="D4" s="631" t="s">
        <v>120</v>
      </c>
      <c r="E4" s="632"/>
      <c r="F4" s="633" t="str">
        <f>IF(ข้อมูลพื้นฐาน!X7="","",ข้อมูลพื้นฐาน!X7)</f>
        <v>ภาษาอังกฤษ</v>
      </c>
      <c r="G4" s="633"/>
      <c r="H4" s="634"/>
      <c r="I4" s="527" t="s">
        <v>91</v>
      </c>
      <c r="J4" s="527"/>
      <c r="K4" s="374" t="s">
        <v>115</v>
      </c>
      <c r="L4" s="179"/>
      <c r="M4" s="635" t="s">
        <v>9</v>
      </c>
      <c r="N4" s="45"/>
      <c r="O4" s="172"/>
    </row>
    <row r="5" spans="2:15" ht="18.95" customHeight="1">
      <c r="B5" s="172"/>
      <c r="C5" s="23"/>
      <c r="D5" s="638" t="s">
        <v>30</v>
      </c>
      <c r="E5" s="635" t="s">
        <v>31</v>
      </c>
      <c r="F5" s="641" t="s">
        <v>32</v>
      </c>
      <c r="G5" s="626"/>
      <c r="H5" s="627"/>
      <c r="I5" s="406">
        <v>1</v>
      </c>
      <c r="J5" s="407">
        <v>2</v>
      </c>
      <c r="K5" s="380" t="s">
        <v>230</v>
      </c>
      <c r="L5" s="179" t="s">
        <v>228</v>
      </c>
      <c r="M5" s="636"/>
      <c r="N5" s="45"/>
      <c r="O5" s="172"/>
    </row>
    <row r="6" spans="2:15" ht="18.95" customHeight="1">
      <c r="B6" s="172"/>
      <c r="C6" s="23"/>
      <c r="D6" s="639"/>
      <c r="E6" s="636"/>
      <c r="F6" s="642"/>
      <c r="G6" s="643"/>
      <c r="H6" s="644"/>
      <c r="I6" s="406" t="s">
        <v>92</v>
      </c>
      <c r="J6" s="406" t="s">
        <v>92</v>
      </c>
      <c r="K6" s="380">
        <v>2</v>
      </c>
      <c r="L6" s="383" t="s">
        <v>229</v>
      </c>
      <c r="M6" s="636"/>
      <c r="N6" s="45"/>
      <c r="O6" s="172"/>
    </row>
    <row r="7" spans="2:15" ht="18.95" customHeight="1">
      <c r="B7" s="172"/>
      <c r="C7" s="23"/>
      <c r="D7" s="640"/>
      <c r="E7" s="637"/>
      <c r="F7" s="645"/>
      <c r="G7" s="646"/>
      <c r="H7" s="647"/>
      <c r="I7" s="406">
        <f>IF(คะแนน1!AF8="","",คะแนน1!AF8)</f>
        <v>100</v>
      </c>
      <c r="J7" s="406">
        <f>IF(คะแนน2!AF8="","",คะแนน2!AF8)</f>
        <v>100</v>
      </c>
      <c r="K7" s="177" t="s">
        <v>91</v>
      </c>
      <c r="L7" s="384"/>
      <c r="M7" s="637"/>
      <c r="N7" s="45"/>
      <c r="O7" s="172"/>
    </row>
    <row r="8" spans="2:15" ht="18" customHeight="1">
      <c r="B8" s="172"/>
      <c r="C8" s="23"/>
      <c r="D8" s="111" t="str">
        <f>IF(ข้อมูลนร.2!D7="","",ข้อมูลนร.2!D7)</f>
        <v>1</v>
      </c>
      <c r="E8" s="111">
        <f>IF(ข้อมูลนร.2!E7="","",ข้อมูลนร.2!E7)</f>
        <v>1111</v>
      </c>
      <c r="F8" s="621" t="str">
        <f>IF(ข้อมูลนร.2!G7="","",ข้อมูลนร.2!G7)</f>
        <v>เด็กหญิงบ้านสื่อ  ครูคอม</v>
      </c>
      <c r="G8" s="622"/>
      <c r="H8" s="623"/>
      <c r="I8" s="240">
        <f>IF(คะแนน1!AF9="","",คะแนน1!AF9)</f>
        <v>73</v>
      </c>
      <c r="J8" s="240">
        <f>IF(คะแนน2!AF9="","",คะแนน2!AF9)</f>
        <v>72</v>
      </c>
      <c r="K8" s="241">
        <f>IF(I8="","",ROUND(((AVERAGE(I8:J8))),0))</f>
        <v>73</v>
      </c>
      <c r="L8" s="177">
        <f>IF(K8="","",IF(K8&gt;=79.5,4,IF(K8&gt;=74.5,3.5,IF(K8&gt;=69.5,3,IF(K8&gt;=64.5,2.5,IF(K8&gt;=59.5,2,IF(K8&gt;=54.5,1.5,IF(K8&gt;=49.5,1,IF(K8&lt;49.5,0)))))))))</f>
        <v>3</v>
      </c>
      <c r="M8" s="111" t="str">
        <f>IF(L8="","",IF(L8&gt;=1,"ผ่าน","ไม่ผ่าน"))</f>
        <v>ผ่าน</v>
      </c>
      <c r="N8" s="36"/>
      <c r="O8" s="172"/>
    </row>
    <row r="9" spans="2:15" ht="18" customHeight="1">
      <c r="B9" s="172"/>
      <c r="C9" s="23"/>
      <c r="D9" s="111" t="str">
        <f>IF(ข้อมูลนร.2!D8="","",ข้อมูลนร.2!D8)</f>
        <v>2</v>
      </c>
      <c r="E9" s="111">
        <f>IF(ข้อมูลนร.2!E8="","",ข้อมูลนร.2!E8)</f>
        <v>1112</v>
      </c>
      <c r="F9" s="621" t="str">
        <f>IF(ข้อมูลนร.2!G8="","",ข้อมูลนร.2!G8)</f>
        <v>เด็กหญิงบ้านสื่อ  ครูคอม</v>
      </c>
      <c r="G9" s="622"/>
      <c r="H9" s="623"/>
      <c r="I9" s="240">
        <f>IF(คะแนน1!AF10="","",คะแนน1!AF10)</f>
        <v>67</v>
      </c>
      <c r="J9" s="240">
        <f>IF(คะแนน2!AF10="","",คะแนน2!AF10)</f>
        <v>74</v>
      </c>
      <c r="K9" s="241">
        <f t="shared" ref="K9:K42" si="0">IF(I9="","",ROUND(((AVERAGE(I9:J9))),0))</f>
        <v>71</v>
      </c>
      <c r="L9" s="177">
        <f t="shared" ref="L9:L42" si="1">IF(K9="","",IF(K9&gt;=79.5,4,IF(K9&gt;=74.5,3.5,IF(K9&gt;=69.5,3,IF(K9&gt;=64.5,2.5,IF(K9&gt;=59.5,2,IF(K9&gt;=54.5,1.5,IF(K9&gt;=49.5,1,IF(K9&lt;49.5,0)))))))))</f>
        <v>3</v>
      </c>
      <c r="M9" s="111" t="str">
        <f t="shared" ref="M9:M42" si="2">IF(L9="","",IF(L9&gt;=1,"ผ่าน","ไม่ผ่าน"))</f>
        <v>ผ่าน</v>
      </c>
      <c r="N9" s="36"/>
      <c r="O9" s="172"/>
    </row>
    <row r="10" spans="2:15" ht="18" customHeight="1">
      <c r="B10" s="172"/>
      <c r="C10" s="23"/>
      <c r="D10" s="111" t="str">
        <f>IF(ข้อมูลนร.2!D9="","",ข้อมูลนร.2!D9)</f>
        <v>3</v>
      </c>
      <c r="E10" s="111">
        <f>IF(ข้อมูลนร.2!E9="","",ข้อมูลนร.2!E9)</f>
        <v>1113</v>
      </c>
      <c r="F10" s="621" t="str">
        <f>IF(ข้อมูลนร.2!G9="","",ข้อมูลนร.2!G9)</f>
        <v>เด็กหญิงบ้านสื่อ  ครูคอม</v>
      </c>
      <c r="G10" s="622"/>
      <c r="H10" s="623"/>
      <c r="I10" s="240">
        <f>IF(คะแนน1!AF11="","",คะแนน1!AF11)</f>
        <v>68</v>
      </c>
      <c r="J10" s="240">
        <f>IF(คะแนน2!AF11="","",คะแนน2!AF11)</f>
        <v>70</v>
      </c>
      <c r="K10" s="241">
        <f t="shared" si="0"/>
        <v>69</v>
      </c>
      <c r="L10" s="177">
        <f t="shared" si="1"/>
        <v>2.5</v>
      </c>
      <c r="M10" s="111" t="str">
        <f t="shared" si="2"/>
        <v>ผ่าน</v>
      </c>
      <c r="N10" s="36"/>
      <c r="O10" s="172"/>
    </row>
    <row r="11" spans="2:15" ht="18" customHeight="1">
      <c r="B11" s="172"/>
      <c r="C11" s="23"/>
      <c r="D11" s="111" t="str">
        <f>IF(ข้อมูลนร.2!D10="","",ข้อมูลนร.2!D10)</f>
        <v>4</v>
      </c>
      <c r="E11" s="111">
        <f>IF(ข้อมูลนร.2!E10="","",ข้อมูลนร.2!E10)</f>
        <v>1113</v>
      </c>
      <c r="F11" s="621" t="str">
        <f>IF(ข้อมูลนร.2!G10="","",ข้อมูลนร.2!G10)</f>
        <v>เด็กหญิงบ้านสื่อ  ครูคอม</v>
      </c>
      <c r="G11" s="622"/>
      <c r="H11" s="623"/>
      <c r="I11" s="240" t="str">
        <f>IF(คะแนน1!AF12="","",คะแนน1!AF12)</f>
        <v/>
      </c>
      <c r="J11" s="240" t="str">
        <f>IF(คะแนน2!AF12="","",คะแนน2!AF12)</f>
        <v/>
      </c>
      <c r="K11" s="241" t="str">
        <f t="shared" si="0"/>
        <v/>
      </c>
      <c r="L11" s="177" t="str">
        <f t="shared" si="1"/>
        <v/>
      </c>
      <c r="M11" s="111" t="str">
        <f t="shared" si="2"/>
        <v/>
      </c>
      <c r="N11" s="36"/>
      <c r="O11" s="172"/>
    </row>
    <row r="12" spans="2:15" ht="18" customHeight="1">
      <c r="B12" s="172"/>
      <c r="C12" s="23"/>
      <c r="D12" s="111" t="str">
        <f>IF(ข้อมูลนร.2!D11="","",ข้อมูลนร.2!D11)</f>
        <v/>
      </c>
      <c r="E12" s="111" t="str">
        <f>IF(ข้อมูลนร.2!E11="","",ข้อมูลนร.2!E11)</f>
        <v/>
      </c>
      <c r="F12" s="621" t="str">
        <f>IF(ข้อมูลนร.2!G11="","",ข้อมูลนร.2!G11)</f>
        <v/>
      </c>
      <c r="G12" s="622"/>
      <c r="H12" s="623"/>
      <c r="I12" s="240" t="str">
        <f>IF(คะแนน1!AF13="","",คะแนน1!AF13)</f>
        <v/>
      </c>
      <c r="J12" s="240" t="str">
        <f>IF(คะแนน2!AF13="","",คะแนน2!AF13)</f>
        <v/>
      </c>
      <c r="K12" s="241" t="str">
        <f t="shared" si="0"/>
        <v/>
      </c>
      <c r="L12" s="177" t="str">
        <f t="shared" si="1"/>
        <v/>
      </c>
      <c r="M12" s="111" t="str">
        <f t="shared" si="2"/>
        <v/>
      </c>
      <c r="N12" s="36"/>
      <c r="O12" s="172"/>
    </row>
    <row r="13" spans="2:15" ht="18" customHeight="1">
      <c r="B13" s="172"/>
      <c r="C13" s="23"/>
      <c r="D13" s="111" t="str">
        <f>IF(ข้อมูลนร.2!D12="","",ข้อมูลนร.2!D12)</f>
        <v/>
      </c>
      <c r="E13" s="111" t="str">
        <f>IF(ข้อมูลนร.2!E12="","",ข้อมูลนร.2!E12)</f>
        <v/>
      </c>
      <c r="F13" s="621" t="str">
        <f>IF(ข้อมูลนร.2!G12="","",ข้อมูลนร.2!G12)</f>
        <v/>
      </c>
      <c r="G13" s="622"/>
      <c r="H13" s="623"/>
      <c r="I13" s="240" t="str">
        <f>IF(คะแนน1!AF14="","",คะแนน1!AF14)</f>
        <v/>
      </c>
      <c r="J13" s="240" t="str">
        <f>IF(คะแนน2!AF14="","",คะแนน2!AF14)</f>
        <v/>
      </c>
      <c r="K13" s="241" t="str">
        <f t="shared" si="0"/>
        <v/>
      </c>
      <c r="L13" s="177" t="str">
        <f t="shared" si="1"/>
        <v/>
      </c>
      <c r="M13" s="111" t="str">
        <f t="shared" si="2"/>
        <v/>
      </c>
      <c r="N13" s="36"/>
      <c r="O13" s="172"/>
    </row>
    <row r="14" spans="2:15" ht="18" customHeight="1">
      <c r="B14" s="172"/>
      <c r="C14" s="23"/>
      <c r="D14" s="111" t="str">
        <f>IF(ข้อมูลนร.2!D13="","",ข้อมูลนร.2!D13)</f>
        <v/>
      </c>
      <c r="E14" s="111" t="str">
        <f>IF(ข้อมูลนร.2!E13="","",ข้อมูลนร.2!E13)</f>
        <v/>
      </c>
      <c r="F14" s="621" t="str">
        <f>IF(ข้อมูลนร.2!G13="","",ข้อมูลนร.2!G13)</f>
        <v/>
      </c>
      <c r="G14" s="622"/>
      <c r="H14" s="623"/>
      <c r="I14" s="240" t="str">
        <f>IF(คะแนน1!AF15="","",คะแนน1!AF15)</f>
        <v/>
      </c>
      <c r="J14" s="240" t="str">
        <f>IF(คะแนน2!AF15="","",คะแนน2!AF15)</f>
        <v/>
      </c>
      <c r="K14" s="241" t="str">
        <f t="shared" si="0"/>
        <v/>
      </c>
      <c r="L14" s="177" t="str">
        <f t="shared" si="1"/>
        <v/>
      </c>
      <c r="M14" s="111" t="str">
        <f t="shared" si="2"/>
        <v/>
      </c>
      <c r="N14" s="36"/>
      <c r="O14" s="172"/>
    </row>
    <row r="15" spans="2:15" ht="18" customHeight="1">
      <c r="B15" s="172"/>
      <c r="C15" s="23"/>
      <c r="D15" s="111" t="str">
        <f>IF(ข้อมูลนร.2!D14="","",ข้อมูลนร.2!D14)</f>
        <v/>
      </c>
      <c r="E15" s="111" t="str">
        <f>IF(ข้อมูลนร.2!E14="","",ข้อมูลนร.2!E14)</f>
        <v/>
      </c>
      <c r="F15" s="621" t="str">
        <f>IF(ข้อมูลนร.2!G14="","",ข้อมูลนร.2!G14)</f>
        <v/>
      </c>
      <c r="G15" s="622"/>
      <c r="H15" s="623"/>
      <c r="I15" s="240" t="str">
        <f>IF(คะแนน1!AF16="","",คะแนน1!AF16)</f>
        <v/>
      </c>
      <c r="J15" s="240" t="str">
        <f>IF(คะแนน2!AF16="","",คะแนน2!AF16)</f>
        <v/>
      </c>
      <c r="K15" s="241" t="str">
        <f t="shared" si="0"/>
        <v/>
      </c>
      <c r="L15" s="177" t="str">
        <f t="shared" si="1"/>
        <v/>
      </c>
      <c r="M15" s="111" t="str">
        <f t="shared" si="2"/>
        <v/>
      </c>
      <c r="N15" s="36"/>
      <c r="O15" s="172"/>
    </row>
    <row r="16" spans="2:15" ht="18" customHeight="1">
      <c r="B16" s="172"/>
      <c r="C16" s="23"/>
      <c r="D16" s="111" t="str">
        <f>IF(ข้อมูลนร.2!D15="","",ข้อมูลนร.2!D15)</f>
        <v/>
      </c>
      <c r="E16" s="111" t="str">
        <f>IF(ข้อมูลนร.2!E15="","",ข้อมูลนร.2!E15)</f>
        <v/>
      </c>
      <c r="F16" s="621" t="str">
        <f>IF(ข้อมูลนร.2!G15="","",ข้อมูลนร.2!G15)</f>
        <v/>
      </c>
      <c r="G16" s="622"/>
      <c r="H16" s="623"/>
      <c r="I16" s="240" t="str">
        <f>IF(คะแนน1!AF17="","",คะแนน1!AF17)</f>
        <v/>
      </c>
      <c r="J16" s="240" t="str">
        <f>IF(คะแนน2!AF17="","",คะแนน2!AF17)</f>
        <v/>
      </c>
      <c r="K16" s="241" t="str">
        <f t="shared" si="0"/>
        <v/>
      </c>
      <c r="L16" s="177" t="str">
        <f t="shared" si="1"/>
        <v/>
      </c>
      <c r="M16" s="111" t="str">
        <f t="shared" si="2"/>
        <v/>
      </c>
      <c r="N16" s="36"/>
      <c r="O16" s="172"/>
    </row>
    <row r="17" spans="2:15" ht="18" customHeight="1">
      <c r="B17" s="172"/>
      <c r="C17" s="23"/>
      <c r="D17" s="111" t="str">
        <f>IF(ข้อมูลนร.2!D16="","",ข้อมูลนร.2!D16)</f>
        <v/>
      </c>
      <c r="E17" s="111" t="str">
        <f>IF(ข้อมูลนร.2!E16="","",ข้อมูลนร.2!E16)</f>
        <v/>
      </c>
      <c r="F17" s="621" t="str">
        <f>IF(ข้อมูลนร.2!G16="","",ข้อมูลนร.2!G16)</f>
        <v/>
      </c>
      <c r="G17" s="622"/>
      <c r="H17" s="623"/>
      <c r="I17" s="240" t="str">
        <f>IF(คะแนน1!AF18="","",คะแนน1!AF18)</f>
        <v/>
      </c>
      <c r="J17" s="240" t="str">
        <f>IF(คะแนน2!AF18="","",คะแนน2!AF18)</f>
        <v/>
      </c>
      <c r="K17" s="241" t="str">
        <f t="shared" si="0"/>
        <v/>
      </c>
      <c r="L17" s="177" t="str">
        <f t="shared" si="1"/>
        <v/>
      </c>
      <c r="M17" s="111" t="str">
        <f t="shared" si="2"/>
        <v/>
      </c>
      <c r="N17" s="36"/>
      <c r="O17" s="172"/>
    </row>
    <row r="18" spans="2:15" ht="18" customHeight="1">
      <c r="B18" s="172"/>
      <c r="C18" s="23"/>
      <c r="D18" s="111" t="str">
        <f>IF(ข้อมูลนร.2!D17="","",ข้อมูลนร.2!D17)</f>
        <v/>
      </c>
      <c r="E18" s="111" t="str">
        <f>IF(ข้อมูลนร.2!E17="","",ข้อมูลนร.2!E17)</f>
        <v/>
      </c>
      <c r="F18" s="621" t="str">
        <f>IF(ข้อมูลนร.2!G17="","",ข้อมูลนร.2!G17)</f>
        <v/>
      </c>
      <c r="G18" s="622"/>
      <c r="H18" s="623"/>
      <c r="I18" s="240" t="str">
        <f>IF(คะแนน1!AF19="","",คะแนน1!AF19)</f>
        <v/>
      </c>
      <c r="J18" s="240" t="str">
        <f>IF(คะแนน2!AF19="","",คะแนน2!AF19)</f>
        <v/>
      </c>
      <c r="K18" s="241" t="str">
        <f t="shared" si="0"/>
        <v/>
      </c>
      <c r="L18" s="177" t="str">
        <f t="shared" si="1"/>
        <v/>
      </c>
      <c r="M18" s="111" t="str">
        <f t="shared" si="2"/>
        <v/>
      </c>
      <c r="N18" s="36"/>
      <c r="O18" s="172"/>
    </row>
    <row r="19" spans="2:15" ht="18" customHeight="1">
      <c r="B19" s="172"/>
      <c r="C19" s="23"/>
      <c r="D19" s="111" t="str">
        <f>IF(ข้อมูลนร.2!D18="","",ข้อมูลนร.2!D18)</f>
        <v/>
      </c>
      <c r="E19" s="111" t="str">
        <f>IF(ข้อมูลนร.2!E18="","",ข้อมูลนร.2!E18)</f>
        <v/>
      </c>
      <c r="F19" s="621" t="str">
        <f>IF(ข้อมูลนร.2!G18="","",ข้อมูลนร.2!G18)</f>
        <v/>
      </c>
      <c r="G19" s="622"/>
      <c r="H19" s="623"/>
      <c r="I19" s="240" t="str">
        <f>IF(คะแนน1!AF20="","",คะแนน1!AF20)</f>
        <v/>
      </c>
      <c r="J19" s="240" t="str">
        <f>IF(คะแนน2!AF20="","",คะแนน2!AF20)</f>
        <v/>
      </c>
      <c r="K19" s="241" t="str">
        <f t="shared" si="0"/>
        <v/>
      </c>
      <c r="L19" s="177" t="str">
        <f t="shared" si="1"/>
        <v/>
      </c>
      <c r="M19" s="111" t="str">
        <f t="shared" si="2"/>
        <v/>
      </c>
      <c r="N19" s="36"/>
      <c r="O19" s="172"/>
    </row>
    <row r="20" spans="2:15" ht="18" customHeight="1">
      <c r="B20" s="172"/>
      <c r="C20" s="23"/>
      <c r="D20" s="111" t="str">
        <f>IF(ข้อมูลนร.2!D19="","",ข้อมูลนร.2!D19)</f>
        <v/>
      </c>
      <c r="E20" s="111" t="str">
        <f>IF(ข้อมูลนร.2!E19="","",ข้อมูลนร.2!E19)</f>
        <v/>
      </c>
      <c r="F20" s="621" t="str">
        <f>IF(ข้อมูลนร.2!G19="","",ข้อมูลนร.2!G19)</f>
        <v/>
      </c>
      <c r="G20" s="622"/>
      <c r="H20" s="623"/>
      <c r="I20" s="240" t="str">
        <f>IF(คะแนน1!AF21="","",คะแนน1!AF21)</f>
        <v/>
      </c>
      <c r="J20" s="240" t="str">
        <f>IF(คะแนน2!AF21="","",คะแนน2!AF21)</f>
        <v/>
      </c>
      <c r="K20" s="241" t="str">
        <f t="shared" si="0"/>
        <v/>
      </c>
      <c r="L20" s="177" t="str">
        <f t="shared" si="1"/>
        <v/>
      </c>
      <c r="M20" s="111" t="str">
        <f t="shared" si="2"/>
        <v/>
      </c>
      <c r="N20" s="36"/>
      <c r="O20" s="172"/>
    </row>
    <row r="21" spans="2:15" ht="18" customHeight="1">
      <c r="B21" s="172"/>
      <c r="C21" s="23"/>
      <c r="D21" s="111" t="str">
        <f>IF(ข้อมูลนร.2!D20="","",ข้อมูลนร.2!D20)</f>
        <v/>
      </c>
      <c r="E21" s="111" t="str">
        <f>IF(ข้อมูลนร.2!E20="","",ข้อมูลนร.2!E20)</f>
        <v/>
      </c>
      <c r="F21" s="621" t="str">
        <f>IF(ข้อมูลนร.2!G20="","",ข้อมูลนร.2!G20)</f>
        <v/>
      </c>
      <c r="G21" s="622"/>
      <c r="H21" s="623"/>
      <c r="I21" s="240" t="str">
        <f>IF(คะแนน1!AF22="","",คะแนน1!AF22)</f>
        <v/>
      </c>
      <c r="J21" s="240" t="str">
        <f>IF(คะแนน2!AF22="","",คะแนน2!AF22)</f>
        <v/>
      </c>
      <c r="K21" s="241" t="str">
        <f t="shared" si="0"/>
        <v/>
      </c>
      <c r="L21" s="177" t="str">
        <f t="shared" si="1"/>
        <v/>
      </c>
      <c r="M21" s="111" t="str">
        <f t="shared" si="2"/>
        <v/>
      </c>
      <c r="N21" s="36"/>
      <c r="O21" s="172"/>
    </row>
    <row r="22" spans="2:15" ht="18" customHeight="1">
      <c r="B22" s="172"/>
      <c r="C22" s="23"/>
      <c r="D22" s="111" t="str">
        <f>IF(ข้อมูลนร.2!D21="","",ข้อมูลนร.2!D21)</f>
        <v/>
      </c>
      <c r="E22" s="111" t="str">
        <f>IF(ข้อมูลนร.2!E21="","",ข้อมูลนร.2!E21)</f>
        <v/>
      </c>
      <c r="F22" s="621" t="str">
        <f>IF(ข้อมูลนร.2!G21="","",ข้อมูลนร.2!G21)</f>
        <v/>
      </c>
      <c r="G22" s="622"/>
      <c r="H22" s="623"/>
      <c r="I22" s="240" t="str">
        <f>IF(คะแนน1!AF23="","",คะแนน1!AF23)</f>
        <v/>
      </c>
      <c r="J22" s="240" t="str">
        <f>IF(คะแนน2!AF23="","",คะแนน2!AF23)</f>
        <v/>
      </c>
      <c r="K22" s="241" t="str">
        <f t="shared" si="0"/>
        <v/>
      </c>
      <c r="L22" s="177" t="str">
        <f t="shared" si="1"/>
        <v/>
      </c>
      <c r="M22" s="111" t="str">
        <f t="shared" si="2"/>
        <v/>
      </c>
      <c r="N22" s="36"/>
      <c r="O22" s="172"/>
    </row>
    <row r="23" spans="2:15" ht="18" customHeight="1">
      <c r="B23" s="172"/>
      <c r="C23" s="23"/>
      <c r="D23" s="111" t="str">
        <f>IF(ข้อมูลนร.2!D22="","",ข้อมูลนร.2!D22)</f>
        <v/>
      </c>
      <c r="E23" s="111" t="str">
        <f>IF(ข้อมูลนร.2!E22="","",ข้อมูลนร.2!E22)</f>
        <v/>
      </c>
      <c r="F23" s="621" t="str">
        <f>IF(ข้อมูลนร.2!G22="","",ข้อมูลนร.2!G22)</f>
        <v/>
      </c>
      <c r="G23" s="622"/>
      <c r="H23" s="623"/>
      <c r="I23" s="240" t="str">
        <f>IF(คะแนน1!AF24="","",คะแนน1!AF24)</f>
        <v/>
      </c>
      <c r="J23" s="240" t="str">
        <f>IF(คะแนน2!AF24="","",คะแนน2!AF24)</f>
        <v/>
      </c>
      <c r="K23" s="241" t="str">
        <f t="shared" si="0"/>
        <v/>
      </c>
      <c r="L23" s="177" t="str">
        <f t="shared" si="1"/>
        <v/>
      </c>
      <c r="M23" s="111" t="str">
        <f t="shared" si="2"/>
        <v/>
      </c>
      <c r="N23" s="36"/>
      <c r="O23" s="172"/>
    </row>
    <row r="24" spans="2:15" ht="18" customHeight="1">
      <c r="B24" s="172"/>
      <c r="C24" s="23"/>
      <c r="D24" s="111" t="str">
        <f>IF(ข้อมูลนร.2!D23="","",ข้อมูลนร.2!D23)</f>
        <v/>
      </c>
      <c r="E24" s="111" t="str">
        <f>IF(ข้อมูลนร.2!E23="","",ข้อมูลนร.2!E23)</f>
        <v/>
      </c>
      <c r="F24" s="621" t="str">
        <f>IF(ข้อมูลนร.2!G23="","",ข้อมูลนร.2!G23)</f>
        <v/>
      </c>
      <c r="G24" s="622"/>
      <c r="H24" s="623"/>
      <c r="I24" s="240" t="str">
        <f>IF(คะแนน1!AF25="","",คะแนน1!AF25)</f>
        <v/>
      </c>
      <c r="J24" s="240" t="str">
        <f>IF(คะแนน2!AF25="","",คะแนน2!AF25)</f>
        <v/>
      </c>
      <c r="K24" s="241" t="str">
        <f t="shared" si="0"/>
        <v/>
      </c>
      <c r="L24" s="177" t="str">
        <f t="shared" si="1"/>
        <v/>
      </c>
      <c r="M24" s="111" t="str">
        <f t="shared" si="2"/>
        <v/>
      </c>
      <c r="N24" s="36"/>
      <c r="O24" s="172"/>
    </row>
    <row r="25" spans="2:15" ht="18" customHeight="1">
      <c r="B25" s="172"/>
      <c r="C25" s="23"/>
      <c r="D25" s="111" t="str">
        <f>IF(ข้อมูลนร.2!D24="","",ข้อมูลนร.2!D24)</f>
        <v/>
      </c>
      <c r="E25" s="111" t="str">
        <f>IF(ข้อมูลนร.2!E24="","",ข้อมูลนร.2!E24)</f>
        <v/>
      </c>
      <c r="F25" s="621" t="str">
        <f>IF(ข้อมูลนร.2!G24="","",ข้อมูลนร.2!G24)</f>
        <v/>
      </c>
      <c r="G25" s="622"/>
      <c r="H25" s="623"/>
      <c r="I25" s="240" t="str">
        <f>IF(คะแนน1!AF26="","",คะแนน1!AF26)</f>
        <v/>
      </c>
      <c r="J25" s="240" t="str">
        <f>IF(คะแนน2!AF26="","",คะแนน2!AF26)</f>
        <v/>
      </c>
      <c r="K25" s="241" t="str">
        <f t="shared" si="0"/>
        <v/>
      </c>
      <c r="L25" s="177" t="str">
        <f t="shared" si="1"/>
        <v/>
      </c>
      <c r="M25" s="111" t="str">
        <f t="shared" si="2"/>
        <v/>
      </c>
      <c r="N25" s="36"/>
      <c r="O25" s="172"/>
    </row>
    <row r="26" spans="2:15" ht="18" customHeight="1">
      <c r="B26" s="172"/>
      <c r="C26" s="23"/>
      <c r="D26" s="111" t="str">
        <f>IF(ข้อมูลนร.2!D25="","",ข้อมูลนร.2!D25)</f>
        <v/>
      </c>
      <c r="E26" s="111" t="str">
        <f>IF(ข้อมูลนร.2!E25="","",ข้อมูลนร.2!E25)</f>
        <v/>
      </c>
      <c r="F26" s="621" t="str">
        <f>IF(ข้อมูลนร.2!G25="","",ข้อมูลนร.2!G25)</f>
        <v/>
      </c>
      <c r="G26" s="622"/>
      <c r="H26" s="623"/>
      <c r="I26" s="240" t="str">
        <f>IF(คะแนน1!AF27="","",คะแนน1!AF27)</f>
        <v/>
      </c>
      <c r="J26" s="240" t="str">
        <f>IF(คะแนน2!AF27="","",คะแนน2!AF27)</f>
        <v/>
      </c>
      <c r="K26" s="241" t="str">
        <f t="shared" si="0"/>
        <v/>
      </c>
      <c r="L26" s="177" t="str">
        <f t="shared" si="1"/>
        <v/>
      </c>
      <c r="M26" s="111" t="str">
        <f t="shared" si="2"/>
        <v/>
      </c>
      <c r="N26" s="36"/>
      <c r="O26" s="172"/>
    </row>
    <row r="27" spans="2:15" ht="18" customHeight="1">
      <c r="B27" s="172"/>
      <c r="C27" s="23"/>
      <c r="D27" s="111" t="str">
        <f>IF(ข้อมูลนร.2!D26="","",ข้อมูลนร.2!D26)</f>
        <v/>
      </c>
      <c r="E27" s="111" t="str">
        <f>IF(ข้อมูลนร.2!E26="","",ข้อมูลนร.2!E26)</f>
        <v/>
      </c>
      <c r="F27" s="621" t="str">
        <f>IF(ข้อมูลนร.2!G26="","",ข้อมูลนร.2!G26)</f>
        <v/>
      </c>
      <c r="G27" s="622"/>
      <c r="H27" s="623"/>
      <c r="I27" s="240" t="str">
        <f>IF(คะแนน1!AF28="","",คะแนน1!AF28)</f>
        <v/>
      </c>
      <c r="J27" s="240" t="str">
        <f>IF(คะแนน2!AF28="","",คะแนน2!AF28)</f>
        <v/>
      </c>
      <c r="K27" s="241" t="str">
        <f t="shared" si="0"/>
        <v/>
      </c>
      <c r="L27" s="177" t="str">
        <f t="shared" si="1"/>
        <v/>
      </c>
      <c r="M27" s="111" t="str">
        <f t="shared" si="2"/>
        <v/>
      </c>
      <c r="N27" s="36"/>
      <c r="O27" s="172"/>
    </row>
    <row r="28" spans="2:15" ht="18" customHeight="1">
      <c r="B28" s="172"/>
      <c r="C28" s="23"/>
      <c r="D28" s="111" t="str">
        <f>IF(ข้อมูลนร.2!D27="","",ข้อมูลนร.2!D27)</f>
        <v/>
      </c>
      <c r="E28" s="111" t="str">
        <f>IF(ข้อมูลนร.2!E27="","",ข้อมูลนร.2!E27)</f>
        <v/>
      </c>
      <c r="F28" s="621" t="str">
        <f>IF(ข้อมูลนร.2!G27="","",ข้อมูลนร.2!G27)</f>
        <v/>
      </c>
      <c r="G28" s="622"/>
      <c r="H28" s="623"/>
      <c r="I28" s="240" t="str">
        <f>IF(คะแนน1!AF29="","",คะแนน1!AF29)</f>
        <v/>
      </c>
      <c r="J28" s="240" t="str">
        <f>IF(คะแนน2!AF29="","",คะแนน2!AF29)</f>
        <v/>
      </c>
      <c r="K28" s="241" t="str">
        <f t="shared" si="0"/>
        <v/>
      </c>
      <c r="L28" s="177" t="str">
        <f t="shared" si="1"/>
        <v/>
      </c>
      <c r="M28" s="111" t="str">
        <f t="shared" si="2"/>
        <v/>
      </c>
      <c r="N28" s="36"/>
      <c r="O28" s="172"/>
    </row>
    <row r="29" spans="2:15" ht="18" customHeight="1">
      <c r="B29" s="172"/>
      <c r="C29" s="23"/>
      <c r="D29" s="111" t="str">
        <f>IF(ข้อมูลนร.2!D28="","",ข้อมูลนร.2!D28)</f>
        <v/>
      </c>
      <c r="E29" s="111" t="str">
        <f>IF(ข้อมูลนร.2!E28="","",ข้อมูลนร.2!E28)</f>
        <v/>
      </c>
      <c r="F29" s="621" t="str">
        <f>IF(ข้อมูลนร.2!G28="","",ข้อมูลนร.2!G28)</f>
        <v/>
      </c>
      <c r="G29" s="622"/>
      <c r="H29" s="623"/>
      <c r="I29" s="240" t="str">
        <f>IF(คะแนน1!AF30="","",คะแนน1!AF30)</f>
        <v/>
      </c>
      <c r="J29" s="240" t="str">
        <f>IF(คะแนน2!AF30="","",คะแนน2!AF30)</f>
        <v/>
      </c>
      <c r="K29" s="241" t="str">
        <f t="shared" si="0"/>
        <v/>
      </c>
      <c r="L29" s="177" t="str">
        <f t="shared" si="1"/>
        <v/>
      </c>
      <c r="M29" s="111" t="str">
        <f t="shared" si="2"/>
        <v/>
      </c>
      <c r="N29" s="36"/>
      <c r="O29" s="172"/>
    </row>
    <row r="30" spans="2:15" ht="18" customHeight="1">
      <c r="B30" s="172"/>
      <c r="C30" s="23"/>
      <c r="D30" s="111" t="str">
        <f>IF(ข้อมูลนร.2!D29="","",ข้อมูลนร.2!D29)</f>
        <v/>
      </c>
      <c r="E30" s="111" t="str">
        <f>IF(ข้อมูลนร.2!E29="","",ข้อมูลนร.2!E29)</f>
        <v/>
      </c>
      <c r="F30" s="621" t="str">
        <f>IF(ข้อมูลนร.2!G29="","",ข้อมูลนร.2!G29)</f>
        <v/>
      </c>
      <c r="G30" s="622"/>
      <c r="H30" s="623"/>
      <c r="I30" s="240" t="str">
        <f>IF(คะแนน1!AF31="","",คะแนน1!AF31)</f>
        <v/>
      </c>
      <c r="J30" s="240" t="str">
        <f>IF(คะแนน2!AF31="","",คะแนน2!AF31)</f>
        <v/>
      </c>
      <c r="K30" s="241" t="str">
        <f t="shared" si="0"/>
        <v/>
      </c>
      <c r="L30" s="177" t="str">
        <f t="shared" si="1"/>
        <v/>
      </c>
      <c r="M30" s="111" t="str">
        <f t="shared" si="2"/>
        <v/>
      </c>
      <c r="N30" s="36"/>
      <c r="O30" s="172"/>
    </row>
    <row r="31" spans="2:15" ht="18" customHeight="1">
      <c r="B31" s="172"/>
      <c r="C31" s="23"/>
      <c r="D31" s="111" t="str">
        <f>IF(ข้อมูลนร.2!D30="","",ข้อมูลนร.2!D30)</f>
        <v/>
      </c>
      <c r="E31" s="111" t="str">
        <f>IF(ข้อมูลนร.2!E30="","",ข้อมูลนร.2!E30)</f>
        <v/>
      </c>
      <c r="F31" s="621" t="str">
        <f>IF(ข้อมูลนร.2!G30="","",ข้อมูลนร.2!G30)</f>
        <v/>
      </c>
      <c r="G31" s="622"/>
      <c r="H31" s="623"/>
      <c r="I31" s="240" t="str">
        <f>IF(คะแนน1!AF32="","",คะแนน1!AF32)</f>
        <v/>
      </c>
      <c r="J31" s="240" t="str">
        <f>IF(คะแนน2!AF32="","",คะแนน2!AF32)</f>
        <v/>
      </c>
      <c r="K31" s="241" t="str">
        <f t="shared" si="0"/>
        <v/>
      </c>
      <c r="L31" s="177" t="str">
        <f t="shared" si="1"/>
        <v/>
      </c>
      <c r="M31" s="111" t="str">
        <f t="shared" si="2"/>
        <v/>
      </c>
      <c r="N31" s="36"/>
      <c r="O31" s="172"/>
    </row>
    <row r="32" spans="2:15" ht="18" customHeight="1">
      <c r="B32" s="172"/>
      <c r="C32" s="23"/>
      <c r="D32" s="111" t="str">
        <f>IF(ข้อมูลนร.2!D31="","",ข้อมูลนร.2!D31)</f>
        <v/>
      </c>
      <c r="E32" s="111" t="str">
        <f>IF(ข้อมูลนร.2!E31="","",ข้อมูลนร.2!E31)</f>
        <v/>
      </c>
      <c r="F32" s="621" t="str">
        <f>IF(ข้อมูลนร.2!G31="","",ข้อมูลนร.2!G31)</f>
        <v/>
      </c>
      <c r="G32" s="622"/>
      <c r="H32" s="623"/>
      <c r="I32" s="240" t="str">
        <f>IF(คะแนน1!AF33="","",คะแนน1!AF33)</f>
        <v/>
      </c>
      <c r="J32" s="240" t="str">
        <f>IF(คะแนน2!AF33="","",คะแนน2!AF33)</f>
        <v/>
      </c>
      <c r="K32" s="241" t="str">
        <f t="shared" si="0"/>
        <v/>
      </c>
      <c r="L32" s="177" t="str">
        <f t="shared" si="1"/>
        <v/>
      </c>
      <c r="M32" s="111" t="str">
        <f t="shared" si="2"/>
        <v/>
      </c>
      <c r="N32" s="36"/>
      <c r="O32" s="172"/>
    </row>
    <row r="33" spans="2:24" ht="18" customHeight="1">
      <c r="B33" s="172"/>
      <c r="C33" s="23"/>
      <c r="D33" s="111" t="str">
        <f>IF(ข้อมูลนร.2!D32="","",ข้อมูลนร.2!D32)</f>
        <v/>
      </c>
      <c r="E33" s="111" t="str">
        <f>IF(ข้อมูลนร.2!E32="","",ข้อมูลนร.2!E32)</f>
        <v/>
      </c>
      <c r="F33" s="621" t="str">
        <f>IF(ข้อมูลนร.2!G32="","",ข้อมูลนร.2!G32)</f>
        <v/>
      </c>
      <c r="G33" s="622"/>
      <c r="H33" s="623"/>
      <c r="I33" s="240" t="str">
        <f>IF(คะแนน1!AF34="","",คะแนน1!AF34)</f>
        <v/>
      </c>
      <c r="J33" s="240" t="str">
        <f>IF(คะแนน2!AF34="","",คะแนน2!AF34)</f>
        <v/>
      </c>
      <c r="K33" s="241" t="str">
        <f t="shared" si="0"/>
        <v/>
      </c>
      <c r="L33" s="177" t="str">
        <f t="shared" si="1"/>
        <v/>
      </c>
      <c r="M33" s="111" t="str">
        <f t="shared" si="2"/>
        <v/>
      </c>
      <c r="N33" s="36"/>
      <c r="O33" s="172"/>
    </row>
    <row r="34" spans="2:24" ht="18" customHeight="1">
      <c r="B34" s="172"/>
      <c r="C34" s="23"/>
      <c r="D34" s="111" t="str">
        <f>IF(ข้อมูลนร.2!D33="","",ข้อมูลนร.2!D33)</f>
        <v/>
      </c>
      <c r="E34" s="111" t="str">
        <f>IF(ข้อมูลนร.2!E33="","",ข้อมูลนร.2!E33)</f>
        <v/>
      </c>
      <c r="F34" s="621" t="str">
        <f>IF(ข้อมูลนร.2!G33="","",ข้อมูลนร.2!G33)</f>
        <v/>
      </c>
      <c r="G34" s="622"/>
      <c r="H34" s="623"/>
      <c r="I34" s="240" t="str">
        <f>IF(คะแนน1!AF35="","",คะแนน1!AF35)</f>
        <v/>
      </c>
      <c r="J34" s="240" t="str">
        <f>IF(คะแนน2!AF35="","",คะแนน2!AF35)</f>
        <v/>
      </c>
      <c r="K34" s="241" t="str">
        <f t="shared" si="0"/>
        <v/>
      </c>
      <c r="L34" s="177" t="str">
        <f t="shared" si="1"/>
        <v/>
      </c>
      <c r="M34" s="111" t="str">
        <f t="shared" si="2"/>
        <v/>
      </c>
      <c r="N34" s="36"/>
      <c r="O34" s="172"/>
    </row>
    <row r="35" spans="2:24" ht="18" customHeight="1">
      <c r="B35" s="172"/>
      <c r="C35" s="23"/>
      <c r="D35" s="111" t="str">
        <f>IF(ข้อมูลนร.2!D34="","",ข้อมูลนร.2!D34)</f>
        <v/>
      </c>
      <c r="E35" s="111" t="str">
        <f>IF(ข้อมูลนร.2!E34="","",ข้อมูลนร.2!E34)</f>
        <v/>
      </c>
      <c r="F35" s="621" t="str">
        <f>IF(ข้อมูลนร.2!G34="","",ข้อมูลนร.2!G34)</f>
        <v/>
      </c>
      <c r="G35" s="622"/>
      <c r="H35" s="623"/>
      <c r="I35" s="240" t="str">
        <f>IF(คะแนน1!AF36="","",คะแนน1!AF36)</f>
        <v/>
      </c>
      <c r="J35" s="240" t="str">
        <f>IF(คะแนน2!AF36="","",คะแนน2!AF36)</f>
        <v/>
      </c>
      <c r="K35" s="241" t="str">
        <f t="shared" si="0"/>
        <v/>
      </c>
      <c r="L35" s="177" t="str">
        <f t="shared" si="1"/>
        <v/>
      </c>
      <c r="M35" s="111" t="str">
        <f t="shared" si="2"/>
        <v/>
      </c>
      <c r="N35" s="36"/>
      <c r="O35" s="172"/>
    </row>
    <row r="36" spans="2:24" ht="18" customHeight="1">
      <c r="B36" s="172"/>
      <c r="C36" s="23"/>
      <c r="D36" s="111" t="str">
        <f>IF(ข้อมูลนร.2!D35="","",ข้อมูลนร.2!D35)</f>
        <v/>
      </c>
      <c r="E36" s="111" t="str">
        <f>IF(ข้อมูลนร.2!E35="","",ข้อมูลนร.2!E35)</f>
        <v/>
      </c>
      <c r="F36" s="621" t="str">
        <f>IF(ข้อมูลนร.2!G35="","",ข้อมูลนร.2!G35)</f>
        <v/>
      </c>
      <c r="G36" s="622"/>
      <c r="H36" s="623"/>
      <c r="I36" s="240" t="str">
        <f>IF(คะแนน1!AF37="","",คะแนน1!AF37)</f>
        <v/>
      </c>
      <c r="J36" s="240" t="str">
        <f>IF(คะแนน2!AF37="","",คะแนน2!AF37)</f>
        <v/>
      </c>
      <c r="K36" s="241" t="str">
        <f t="shared" si="0"/>
        <v/>
      </c>
      <c r="L36" s="177" t="str">
        <f t="shared" si="1"/>
        <v/>
      </c>
      <c r="M36" s="111" t="str">
        <f t="shared" si="2"/>
        <v/>
      </c>
      <c r="N36" s="36"/>
      <c r="O36" s="172"/>
    </row>
    <row r="37" spans="2:24" ht="18" customHeight="1">
      <c r="B37" s="172"/>
      <c r="C37" s="23"/>
      <c r="D37" s="111" t="str">
        <f>IF(ข้อมูลนร.2!D36="","",ข้อมูลนร.2!D36)</f>
        <v/>
      </c>
      <c r="E37" s="111" t="str">
        <f>IF(ข้อมูลนร.2!E36="","",ข้อมูลนร.2!E36)</f>
        <v/>
      </c>
      <c r="F37" s="621" t="str">
        <f>IF(ข้อมูลนร.2!G36="","",ข้อมูลนร.2!G36)</f>
        <v/>
      </c>
      <c r="G37" s="622"/>
      <c r="H37" s="623"/>
      <c r="I37" s="240" t="str">
        <f>IF(คะแนน1!AF38="","",คะแนน1!AF38)</f>
        <v/>
      </c>
      <c r="J37" s="240" t="str">
        <f>IF(คะแนน2!AF38="","",คะแนน2!AF38)</f>
        <v/>
      </c>
      <c r="K37" s="241" t="str">
        <f t="shared" si="0"/>
        <v/>
      </c>
      <c r="L37" s="177" t="str">
        <f t="shared" si="1"/>
        <v/>
      </c>
      <c r="M37" s="111" t="str">
        <f t="shared" si="2"/>
        <v/>
      </c>
      <c r="N37" s="36"/>
      <c r="O37" s="172"/>
    </row>
    <row r="38" spans="2:24" ht="18" customHeight="1">
      <c r="B38" s="172"/>
      <c r="C38" s="23"/>
      <c r="D38" s="111" t="str">
        <f>IF(ข้อมูลนร.2!D37="","",ข้อมูลนร.2!D37)</f>
        <v/>
      </c>
      <c r="E38" s="111" t="str">
        <f>IF(ข้อมูลนร.2!E37="","",ข้อมูลนร.2!E37)</f>
        <v/>
      </c>
      <c r="F38" s="621" t="str">
        <f>IF(ข้อมูลนร.2!G37="","",ข้อมูลนร.2!G37)</f>
        <v/>
      </c>
      <c r="G38" s="622"/>
      <c r="H38" s="623"/>
      <c r="I38" s="240" t="str">
        <f>IF(คะแนน1!AF39="","",คะแนน1!AF39)</f>
        <v/>
      </c>
      <c r="J38" s="240" t="str">
        <f>IF(คะแนน2!AF39="","",คะแนน2!AF39)</f>
        <v/>
      </c>
      <c r="K38" s="241" t="str">
        <f t="shared" si="0"/>
        <v/>
      </c>
      <c r="L38" s="177" t="str">
        <f t="shared" si="1"/>
        <v/>
      </c>
      <c r="M38" s="111" t="str">
        <f t="shared" si="2"/>
        <v/>
      </c>
      <c r="N38" s="36"/>
      <c r="O38" s="172"/>
    </row>
    <row r="39" spans="2:24" ht="18" customHeight="1">
      <c r="B39" s="172"/>
      <c r="C39" s="23"/>
      <c r="D39" s="111" t="str">
        <f>IF(ข้อมูลนร.2!D38="","",ข้อมูลนร.2!D38)</f>
        <v/>
      </c>
      <c r="E39" s="111" t="str">
        <f>IF(ข้อมูลนร.2!E38="","",ข้อมูลนร.2!E38)</f>
        <v/>
      </c>
      <c r="F39" s="621" t="str">
        <f>IF(ข้อมูลนร.2!G38="","",ข้อมูลนร.2!G38)</f>
        <v/>
      </c>
      <c r="G39" s="622"/>
      <c r="H39" s="623"/>
      <c r="I39" s="240" t="str">
        <f>IF(คะแนน1!AF40="","",คะแนน1!AF40)</f>
        <v/>
      </c>
      <c r="J39" s="240" t="str">
        <f>IF(คะแนน2!AF40="","",คะแนน2!AF40)</f>
        <v/>
      </c>
      <c r="K39" s="241" t="str">
        <f t="shared" si="0"/>
        <v/>
      </c>
      <c r="L39" s="177" t="str">
        <f t="shared" si="1"/>
        <v/>
      </c>
      <c r="M39" s="111" t="str">
        <f t="shared" si="2"/>
        <v/>
      </c>
      <c r="N39" s="36"/>
      <c r="O39" s="172"/>
    </row>
    <row r="40" spans="2:24" ht="18" customHeight="1">
      <c r="B40" s="172"/>
      <c r="C40" s="23"/>
      <c r="D40" s="111" t="str">
        <f>IF(ข้อมูลนร.2!D39="","",ข้อมูลนร.2!D39)</f>
        <v/>
      </c>
      <c r="E40" s="111" t="str">
        <f>IF(ข้อมูลนร.2!E39="","",ข้อมูลนร.2!E39)</f>
        <v/>
      </c>
      <c r="F40" s="621" t="str">
        <f>IF(ข้อมูลนร.2!G39="","",ข้อมูลนร.2!G39)</f>
        <v/>
      </c>
      <c r="G40" s="622"/>
      <c r="H40" s="623"/>
      <c r="I40" s="240" t="str">
        <f>IF(คะแนน1!AF41="","",คะแนน1!AF41)</f>
        <v/>
      </c>
      <c r="J40" s="240" t="str">
        <f>IF(คะแนน2!AF41="","",คะแนน2!AF41)</f>
        <v/>
      </c>
      <c r="K40" s="241" t="str">
        <f t="shared" si="0"/>
        <v/>
      </c>
      <c r="L40" s="177" t="str">
        <f t="shared" si="1"/>
        <v/>
      </c>
      <c r="M40" s="111" t="str">
        <f t="shared" si="2"/>
        <v/>
      </c>
      <c r="N40" s="36"/>
      <c r="O40" s="172"/>
    </row>
    <row r="41" spans="2:24" ht="18" customHeight="1">
      <c r="B41" s="172"/>
      <c r="C41" s="23"/>
      <c r="D41" s="111" t="str">
        <f>IF(ข้อมูลนร.2!D40="","",ข้อมูลนร.2!D40)</f>
        <v/>
      </c>
      <c r="E41" s="111" t="str">
        <f>IF(ข้อมูลนร.2!E40="","",ข้อมูลนร.2!E40)</f>
        <v/>
      </c>
      <c r="F41" s="621" t="str">
        <f>IF(ข้อมูลนร.2!G40="","",ข้อมูลนร.2!G40)</f>
        <v/>
      </c>
      <c r="G41" s="622"/>
      <c r="H41" s="623"/>
      <c r="I41" s="240" t="str">
        <f>IF(คะแนน1!AF42="","",คะแนน1!AF42)</f>
        <v/>
      </c>
      <c r="J41" s="240" t="str">
        <f>IF(คะแนน2!AF42="","",คะแนน2!AF42)</f>
        <v/>
      </c>
      <c r="K41" s="241" t="str">
        <f t="shared" si="0"/>
        <v/>
      </c>
      <c r="L41" s="177" t="str">
        <f t="shared" si="1"/>
        <v/>
      </c>
      <c r="M41" s="111" t="str">
        <f t="shared" si="2"/>
        <v/>
      </c>
      <c r="N41" s="36"/>
      <c r="O41" s="172"/>
    </row>
    <row r="42" spans="2:24" ht="18" customHeight="1">
      <c r="B42" s="172"/>
      <c r="C42" s="23"/>
      <c r="D42" s="111" t="str">
        <f>IF(ข้อมูลนร.2!D41="","",ข้อมูลนร.2!D41)</f>
        <v/>
      </c>
      <c r="E42" s="111" t="str">
        <f>IF(ข้อมูลนร.2!E41="","",ข้อมูลนร.2!E41)</f>
        <v/>
      </c>
      <c r="F42" s="621" t="str">
        <f>IF(ข้อมูลนร.2!G41="","",ข้อมูลนร.2!G41)</f>
        <v/>
      </c>
      <c r="G42" s="622"/>
      <c r="H42" s="623"/>
      <c r="I42" s="240" t="str">
        <f>IF(คะแนน1!AF43="","",คะแนน1!AF43)</f>
        <v/>
      </c>
      <c r="J42" s="240" t="str">
        <f>IF(คะแนน2!AF43="","",คะแนน2!AF43)</f>
        <v/>
      </c>
      <c r="K42" s="241" t="str">
        <f t="shared" si="0"/>
        <v/>
      </c>
      <c r="L42" s="177" t="str">
        <f t="shared" si="1"/>
        <v/>
      </c>
      <c r="M42" s="111" t="str">
        <f t="shared" si="2"/>
        <v/>
      </c>
      <c r="N42" s="36"/>
      <c r="O42" s="172"/>
    </row>
    <row r="43" spans="2:24" ht="18.95" customHeight="1">
      <c r="B43" s="172"/>
      <c r="C43" s="23"/>
      <c r="D43" s="13"/>
      <c r="E43" s="13"/>
      <c r="F43" s="23"/>
      <c r="G43" s="23"/>
      <c r="H43" s="23"/>
      <c r="I43" s="13"/>
      <c r="J43" s="13"/>
      <c r="K43" s="23"/>
      <c r="L43" s="23"/>
      <c r="M43" s="25"/>
      <c r="N43" s="23"/>
      <c r="O43" s="172"/>
    </row>
    <row r="44" spans="2:24" ht="18" customHeight="1">
      <c r="B44" s="172"/>
      <c r="C44" s="23"/>
      <c r="D44" s="13"/>
      <c r="E44" s="13"/>
      <c r="F44" s="22"/>
      <c r="G44" s="23"/>
      <c r="H44" s="23"/>
      <c r="I44" s="23"/>
      <c r="J44" s="13"/>
      <c r="K44" s="385"/>
      <c r="L44" s="23"/>
      <c r="M44" s="23"/>
      <c r="N44" s="22"/>
      <c r="O44" s="172"/>
      <c r="R44" s="69"/>
      <c r="S44" s="31"/>
      <c r="T44" s="31"/>
      <c r="U44" s="69"/>
      <c r="W44" s="69"/>
      <c r="X44" s="33"/>
    </row>
    <row r="45" spans="2:24" ht="18" customHeight="1">
      <c r="B45" s="172"/>
      <c r="C45" s="23"/>
      <c r="D45" s="13"/>
      <c r="E45" s="13"/>
      <c r="F45" s="22"/>
      <c r="G45" s="22"/>
      <c r="H45" s="22"/>
      <c r="I45" s="22"/>
      <c r="J45" s="22"/>
      <c r="K45" s="22"/>
      <c r="L45" s="22"/>
      <c r="M45" s="22"/>
      <c r="N45" s="22"/>
      <c r="O45" s="373"/>
      <c r="V45" s="69"/>
      <c r="W45" s="69"/>
      <c r="X45" s="33"/>
    </row>
    <row r="46" spans="2:24" ht="18" customHeight="1">
      <c r="B46" s="172"/>
      <c r="C46" s="23"/>
      <c r="D46" s="13"/>
      <c r="E46" s="13"/>
      <c r="F46" s="22"/>
      <c r="G46" s="22"/>
      <c r="H46" s="22"/>
      <c r="I46" s="22"/>
      <c r="J46" s="22"/>
      <c r="K46" s="22"/>
      <c r="L46" s="22"/>
      <c r="M46" s="22"/>
      <c r="N46" s="22"/>
      <c r="O46" s="373"/>
    </row>
    <row r="47" spans="2:24" ht="24.95" customHeight="1">
      <c r="B47" s="172"/>
      <c r="C47" s="23"/>
      <c r="D47" s="13"/>
      <c r="E47" s="13"/>
      <c r="F47" s="23"/>
      <c r="G47" s="23"/>
      <c r="H47" s="23"/>
      <c r="I47" s="13"/>
      <c r="J47" s="13"/>
      <c r="K47" s="23"/>
      <c r="L47" s="23"/>
      <c r="M47" s="25"/>
      <c r="N47" s="23"/>
      <c r="O47" s="172"/>
    </row>
    <row r="48" spans="2:24">
      <c r="B48" s="172"/>
      <c r="C48" s="172"/>
      <c r="D48" s="175"/>
      <c r="E48" s="175"/>
      <c r="F48" s="172"/>
      <c r="G48" s="172"/>
      <c r="H48" s="172"/>
      <c r="I48" s="175"/>
      <c r="J48" s="175"/>
      <c r="K48" s="172"/>
      <c r="L48" s="172"/>
      <c r="M48" s="176"/>
      <c r="N48" s="172"/>
      <c r="O48" s="172"/>
    </row>
  </sheetData>
  <sheetProtection algorithmName="SHA-512" hashValue="F1LCGcRTAfqjZE0JtdrVwCLy8KVxzvLHxodqP9ONFDh9mLGij6XuC7w4/IP3tHT4mSk+CAHNN4r3+NK5z6i57g==" saltValue="Y+6C7327Oi9f6vL79JQiNA==" spinCount="100000" sheet="1" objects="1" scenarios="1" selectLockedCells="1" selectUnlockedCells="1"/>
  <mergeCells count="45">
    <mergeCell ref="F38:H38"/>
    <mergeCell ref="F39:H39"/>
    <mergeCell ref="F40:H40"/>
    <mergeCell ref="F41:H41"/>
    <mergeCell ref="F42:H42"/>
    <mergeCell ref="F37:H37"/>
    <mergeCell ref="F26:H26"/>
    <mergeCell ref="F27:H27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25:H25"/>
    <mergeCell ref="F14:H14"/>
    <mergeCell ref="F15:H15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13:H13"/>
    <mergeCell ref="D3:E3"/>
    <mergeCell ref="G3:H3"/>
    <mergeCell ref="I3:M3"/>
    <mergeCell ref="D4:E4"/>
    <mergeCell ref="F4:H4"/>
    <mergeCell ref="I4:J4"/>
    <mergeCell ref="M4:M7"/>
    <mergeCell ref="D5:D7"/>
    <mergeCell ref="E5:E7"/>
    <mergeCell ref="F5:H7"/>
    <mergeCell ref="F8:H8"/>
    <mergeCell ref="F9:H9"/>
    <mergeCell ref="F10:H10"/>
    <mergeCell ref="F11:H11"/>
    <mergeCell ref="F12:H12"/>
  </mergeCells>
  <pageMargins left="0.51181102362204722" right="0.11811023622047245" top="0.51181102362204722" bottom="0" header="0.11811023622047245" footer="0"/>
  <pageSetup paperSize="9" orientation="portrait" blackAndWhite="1" horizontalDpi="4294967293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C1467"/>
  </sheetPr>
  <dimension ref="B1:AY46"/>
  <sheetViews>
    <sheetView showGridLines="0" showRowColHeaders="0" zoomScaleNormal="100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I12" sqref="I12"/>
    </sheetView>
  </sheetViews>
  <sheetFormatPr defaultRowHeight="18.75"/>
  <cols>
    <col min="1" max="1" width="15.125" style="64" customWidth="1"/>
    <col min="2" max="3" width="3.625" style="64" customWidth="1"/>
    <col min="4" max="4" width="4.375" style="64" customWidth="1"/>
    <col min="5" max="5" width="10.25" style="64" customWidth="1"/>
    <col min="6" max="6" width="12.25" style="64" customWidth="1"/>
    <col min="7" max="7" width="6.375" style="64" customWidth="1"/>
    <col min="8" max="47" width="7.625" style="64" customWidth="1"/>
    <col min="48" max="48" width="7.5" style="64" customWidth="1"/>
    <col min="49" max="49" width="7.75" style="64" customWidth="1"/>
    <col min="50" max="51" width="3.75" style="64" customWidth="1"/>
    <col min="52" max="16384" width="9" style="64"/>
  </cols>
  <sheetData>
    <row r="1" spans="2:51" ht="17.25" customHeight="1"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</row>
    <row r="2" spans="2:51" ht="24.95" customHeight="1">
      <c r="B2" s="149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49"/>
    </row>
    <row r="3" spans="2:51" ht="18" customHeight="1">
      <c r="B3" s="149"/>
      <c r="C3" s="17"/>
      <c r="D3" s="17"/>
      <c r="E3" s="178"/>
      <c r="F3" s="178"/>
      <c r="G3" s="17"/>
      <c r="H3" s="650" t="str">
        <f>"แบบประเมินตัวชี้วัด      วิชา"&amp;ข้อมูลพื้นฐาน!X7</f>
        <v>แบบประเมินตัวชี้วัด      วิชาภาษาอังกฤษ</v>
      </c>
      <c r="I3" s="650"/>
      <c r="J3" s="650"/>
      <c r="K3" s="650"/>
      <c r="L3" s="650"/>
      <c r="M3" s="650"/>
      <c r="N3" s="650"/>
      <c r="O3" s="650" t="str">
        <f>IF(H3="","",H3)</f>
        <v>แบบประเมินตัวชี้วัด      วิชาภาษาอังกฤษ</v>
      </c>
      <c r="P3" s="650"/>
      <c r="Q3" s="650"/>
      <c r="R3" s="650"/>
      <c r="S3" s="650"/>
      <c r="T3" s="650"/>
      <c r="U3" s="650"/>
      <c r="V3" s="650" t="str">
        <f>IF(H3="","",H3)</f>
        <v>แบบประเมินตัวชี้วัด      วิชาภาษาอังกฤษ</v>
      </c>
      <c r="W3" s="650"/>
      <c r="X3" s="650"/>
      <c r="Y3" s="650"/>
      <c r="Z3" s="650"/>
      <c r="AA3" s="650"/>
      <c r="AB3" s="650"/>
      <c r="AC3" s="650" t="str">
        <f>IF(H3="","",H3)</f>
        <v>แบบประเมินตัวชี้วัด      วิชาภาษาอังกฤษ</v>
      </c>
      <c r="AD3" s="650"/>
      <c r="AE3" s="650"/>
      <c r="AF3" s="650"/>
      <c r="AG3" s="650"/>
      <c r="AH3" s="650"/>
      <c r="AI3" s="650"/>
      <c r="AJ3" s="650" t="str">
        <f>IF(H3="","",H3)</f>
        <v>แบบประเมินตัวชี้วัด      วิชาภาษาอังกฤษ</v>
      </c>
      <c r="AK3" s="650"/>
      <c r="AL3" s="650"/>
      <c r="AM3" s="650"/>
      <c r="AN3" s="650"/>
      <c r="AO3" s="650"/>
      <c r="AP3" s="650"/>
      <c r="AQ3" s="650" t="str">
        <f>IF(H3="","",H3)</f>
        <v>แบบประเมินตัวชี้วัด      วิชาภาษาอังกฤษ</v>
      </c>
      <c r="AR3" s="650"/>
      <c r="AS3" s="650"/>
      <c r="AT3" s="650"/>
      <c r="AU3" s="650"/>
      <c r="AV3" s="650"/>
      <c r="AW3" s="650"/>
      <c r="AX3" s="242"/>
      <c r="AY3" s="149"/>
    </row>
    <row r="4" spans="2:51" ht="18" customHeight="1">
      <c r="B4" s="149"/>
      <c r="C4" s="17"/>
      <c r="D4" s="17"/>
      <c r="E4" s="178"/>
      <c r="F4" s="178"/>
      <c r="G4" s="178"/>
      <c r="H4" s="650" t="str">
        <f>"ชั้น"&amp;ข้อมูลพื้นฐาน!T13&amp;"     "&amp; " ปีการศึกษา "   &amp;ข้อมูลพื้นฐาน!T5</f>
        <v>ชั้นประถมศึกษาปีที่  2/3      ปีการศึกษา 2566</v>
      </c>
      <c r="I4" s="650"/>
      <c r="J4" s="650"/>
      <c r="K4" s="650"/>
      <c r="L4" s="650"/>
      <c r="M4" s="650"/>
      <c r="N4" s="650"/>
      <c r="O4" s="650" t="str">
        <f>IF(H4="","",H4)</f>
        <v>ชั้นประถมศึกษาปีที่  2/3      ปีการศึกษา 2566</v>
      </c>
      <c r="P4" s="650"/>
      <c r="Q4" s="650"/>
      <c r="R4" s="650"/>
      <c r="S4" s="650"/>
      <c r="T4" s="650"/>
      <c r="U4" s="650"/>
      <c r="V4" s="650" t="str">
        <f>IF(H4="","",H4)</f>
        <v>ชั้นประถมศึกษาปีที่  2/3      ปีการศึกษา 2566</v>
      </c>
      <c r="W4" s="650"/>
      <c r="X4" s="650"/>
      <c r="Y4" s="650"/>
      <c r="Z4" s="650"/>
      <c r="AA4" s="650"/>
      <c r="AB4" s="650"/>
      <c r="AC4" s="650" t="str">
        <f>IF(H4="","",H4)</f>
        <v>ชั้นประถมศึกษาปีที่  2/3      ปีการศึกษา 2566</v>
      </c>
      <c r="AD4" s="650"/>
      <c r="AE4" s="650"/>
      <c r="AF4" s="650"/>
      <c r="AG4" s="650"/>
      <c r="AH4" s="650"/>
      <c r="AI4" s="650"/>
      <c r="AJ4" s="650" t="str">
        <f>IF(H4="","",H4)</f>
        <v>ชั้นประถมศึกษาปีที่  2/3      ปีการศึกษา 2566</v>
      </c>
      <c r="AK4" s="650"/>
      <c r="AL4" s="650"/>
      <c r="AM4" s="650"/>
      <c r="AN4" s="650"/>
      <c r="AO4" s="650"/>
      <c r="AP4" s="650"/>
      <c r="AQ4" s="650" t="str">
        <f>IF(H4="","",H4)</f>
        <v>ชั้นประถมศึกษาปีที่  2/3      ปีการศึกษา 2566</v>
      </c>
      <c r="AR4" s="650"/>
      <c r="AS4" s="650"/>
      <c r="AT4" s="650"/>
      <c r="AU4" s="650"/>
      <c r="AV4" s="650"/>
      <c r="AW4" s="650"/>
      <c r="AX4" s="242"/>
      <c r="AY4" s="149"/>
    </row>
    <row r="5" spans="2:51" ht="6" customHeight="1">
      <c r="B5" s="149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49"/>
    </row>
    <row r="6" spans="2:51" s="222" customFormat="1" ht="15" customHeight="1">
      <c r="B6" s="219"/>
      <c r="C6" s="220"/>
      <c r="D6" s="600" t="s">
        <v>30</v>
      </c>
      <c r="E6" s="603" t="s">
        <v>32</v>
      </c>
      <c r="F6" s="595"/>
      <c r="G6" s="264" t="s">
        <v>55</v>
      </c>
      <c r="H6" s="262">
        <f>IF(มาตรฐาน!$D9="","",มาตรฐาน!$D9)</f>
        <v>1</v>
      </c>
      <c r="I6" s="262">
        <f>IF(มาตรฐาน!$D10="","",มาตรฐาน!$D10)</f>
        <v>2</v>
      </c>
      <c r="J6" s="262">
        <f>IF(มาตรฐาน!$D11="","",มาตรฐาน!$D11)</f>
        <v>3</v>
      </c>
      <c r="K6" s="262">
        <f>IF(มาตรฐาน!$D12="","",มาตรฐาน!$D12)</f>
        <v>4</v>
      </c>
      <c r="L6" s="262">
        <f>IF(มาตรฐาน!$D13="","",มาตรฐาน!$D13)</f>
        <v>5</v>
      </c>
      <c r="M6" s="262">
        <f>IF(มาตรฐาน!$D14="","",มาตรฐาน!$D14)</f>
        <v>6</v>
      </c>
      <c r="N6" s="262">
        <f>IF(มาตรฐาน!$D15="","",มาตรฐาน!$D15)</f>
        <v>7</v>
      </c>
      <c r="O6" s="262">
        <f>IF(มาตรฐาน!$D16="","",มาตรฐาน!$D16)</f>
        <v>8</v>
      </c>
      <c r="P6" s="262">
        <f>IF(มาตรฐาน!$D17="","",มาตรฐาน!$D17)</f>
        <v>9</v>
      </c>
      <c r="Q6" s="262" t="str">
        <f>IF(มาตรฐาน!$D18="","",มาตรฐาน!$D18)</f>
        <v/>
      </c>
      <c r="R6" s="262" t="str">
        <f>IF(มาตรฐาน!$D19="","",มาตรฐาน!$D19)</f>
        <v/>
      </c>
      <c r="S6" s="262" t="str">
        <f>IF(มาตรฐาน!$D20="","",มาตรฐาน!$D20)</f>
        <v/>
      </c>
      <c r="T6" s="262" t="str">
        <f>IF(มาตรฐาน!$D21="","",มาตรฐาน!$D21)</f>
        <v/>
      </c>
      <c r="U6" s="262" t="str">
        <f>IF(มาตรฐาน!$D22="","",มาตรฐาน!$D22)</f>
        <v/>
      </c>
      <c r="V6" s="262" t="str">
        <f>IF(มาตรฐาน!$D23="","",มาตรฐาน!$D23)</f>
        <v/>
      </c>
      <c r="W6" s="262" t="str">
        <f>IF(มาตรฐาน!$D24="","",มาตรฐาน!$D24)</f>
        <v/>
      </c>
      <c r="X6" s="262" t="str">
        <f>IF(มาตรฐาน!$D25="","",มาตรฐาน!$D25)</f>
        <v/>
      </c>
      <c r="Y6" s="262" t="str">
        <f>IF(มาตรฐาน!$D26="","",มาตรฐาน!$D26)</f>
        <v/>
      </c>
      <c r="Z6" s="262" t="str">
        <f>IF(มาตรฐาน!$D27="","",มาตรฐาน!$D27)</f>
        <v/>
      </c>
      <c r="AA6" s="262" t="str">
        <f>IF(มาตรฐาน!$D28="","",มาตรฐาน!$D28)</f>
        <v/>
      </c>
      <c r="AB6" s="262" t="str">
        <f>IF(มาตรฐาน!$D29="","",มาตรฐาน!$D29)</f>
        <v/>
      </c>
      <c r="AC6" s="262" t="str">
        <f>IF(มาตรฐาน!$D30="","",มาตรฐาน!$D30)</f>
        <v/>
      </c>
      <c r="AD6" s="262" t="str">
        <f>IF(มาตรฐาน!$D31="","",มาตรฐาน!$D31)</f>
        <v/>
      </c>
      <c r="AE6" s="262" t="str">
        <f>IF(มาตรฐาน!$D32="","",มาตรฐาน!$D32)</f>
        <v/>
      </c>
      <c r="AF6" s="262" t="str">
        <f>IF(มาตรฐาน!$D33="","",มาตรฐาน!$D33)</f>
        <v/>
      </c>
      <c r="AG6" s="262" t="str">
        <f>IF(มาตรฐาน!$D34="","",มาตรฐาน!$D34)</f>
        <v/>
      </c>
      <c r="AH6" s="262" t="str">
        <f>IF(มาตรฐาน!$D34="","",มาตรฐาน!$D35)</f>
        <v/>
      </c>
      <c r="AI6" s="262" t="str">
        <f>IF(มาตรฐาน!$D36="","",มาตรฐาน!$D36)</f>
        <v/>
      </c>
      <c r="AJ6" s="262" t="str">
        <f>IF(มาตรฐาน!$D37="","",มาตรฐาน!$D37)</f>
        <v/>
      </c>
      <c r="AK6" s="262" t="str">
        <f>IF(มาตรฐาน!$D38="","",มาตรฐาน!$D38)</f>
        <v/>
      </c>
      <c r="AL6" s="262" t="str">
        <f>IF(มาตรฐาน!$D39="","",มาตรฐาน!$D39)</f>
        <v/>
      </c>
      <c r="AM6" s="262" t="str">
        <f>IF(มาตรฐาน!$D40="","",มาตรฐาน!$D40)</f>
        <v/>
      </c>
      <c r="AN6" s="262" t="str">
        <f>IF(มาตรฐาน!$D41="","",มาตรฐาน!$D41)</f>
        <v/>
      </c>
      <c r="AO6" s="262" t="str">
        <f>IF(มาตรฐาน!$D42="","",มาตรฐาน!$D42)</f>
        <v/>
      </c>
      <c r="AP6" s="262" t="str">
        <f>IF(มาตรฐาน!$D43="","",มาตรฐาน!$D43)</f>
        <v/>
      </c>
      <c r="AQ6" s="262" t="str">
        <f>IF(มาตรฐาน!$D44="","",มาตรฐาน!$D44)</f>
        <v/>
      </c>
      <c r="AR6" s="262" t="str">
        <f>IF(มาตรฐาน!$D45="","",มาตรฐาน!$D45)</f>
        <v/>
      </c>
      <c r="AS6" s="262" t="str">
        <f>IF(มาตรฐาน!$D46="","",มาตรฐาน!$D46)</f>
        <v/>
      </c>
      <c r="AT6" s="262" t="str">
        <f>IF(มาตรฐาน!$D47="","",มาตรฐาน!$D47)</f>
        <v/>
      </c>
      <c r="AU6" s="262" t="str">
        <f>IF(มาตรฐาน!$D48="","",มาตรฐาน!$D48)</f>
        <v/>
      </c>
      <c r="AV6" s="265" t="s">
        <v>16</v>
      </c>
      <c r="AW6" s="651" t="s">
        <v>132</v>
      </c>
      <c r="AX6" s="221"/>
      <c r="AY6" s="219"/>
    </row>
    <row r="7" spans="2:51" s="222" customFormat="1" ht="15" customHeight="1">
      <c r="B7" s="219"/>
      <c r="C7" s="220"/>
      <c r="D7" s="601"/>
      <c r="E7" s="604"/>
      <c r="F7" s="605"/>
      <c r="G7" s="264" t="s">
        <v>114</v>
      </c>
      <c r="H7" s="418" t="str">
        <f>IF(มาตรฐาน!$E$9="","",มาตรฐาน!$E$9)</f>
        <v>ท.4.1</v>
      </c>
      <c r="I7" s="418" t="str">
        <f>IF(มาตรฐาน!$E$10="","",มาตรฐาน!$E$10)</f>
        <v>ท.4.2</v>
      </c>
      <c r="J7" s="418" t="str">
        <f>IF(มาตรฐาน!$E$11="","",มาตรฐาน!$E$11)</f>
        <v>ท.4.3</v>
      </c>
      <c r="K7" s="418" t="str">
        <f>IF(มาตรฐาน!$E$12="","",มาตรฐาน!$E$12)</f>
        <v>ท.4.4</v>
      </c>
      <c r="L7" s="418" t="str">
        <f>IF(มาตรฐาน!$E$13="","",มาตรฐาน!$E$13)</f>
        <v>ท.4.5</v>
      </c>
      <c r="M7" s="418" t="str">
        <f>IF(มาตรฐาน!$E$14="","",มาตรฐาน!$E$14)</f>
        <v>ท.4.6</v>
      </c>
      <c r="N7" s="418" t="str">
        <f>IF(มาตรฐาน!$E$15="","",มาตรฐาน!$E$15)</f>
        <v>ท.4.7</v>
      </c>
      <c r="O7" s="418" t="str">
        <f>IF(มาตรฐาน!$E$16="","",มาตรฐาน!$E$16)</f>
        <v>ท.4.8</v>
      </c>
      <c r="P7" s="418" t="str">
        <f>IF(มาตรฐาน!$E$17="","",มาตรฐาน!$E$17)</f>
        <v>ท.4.9</v>
      </c>
      <c r="Q7" s="418" t="str">
        <f>IF(มาตรฐาน!$E$18="","",มาตรฐาน!$E$18)</f>
        <v/>
      </c>
      <c r="R7" s="418" t="str">
        <f>IF(มาตรฐาน!$E$19="","",มาตรฐาน!$E$19)</f>
        <v/>
      </c>
      <c r="S7" s="418" t="str">
        <f>IF(มาตรฐาน!$E$20="","",มาตรฐาน!$E$20)</f>
        <v/>
      </c>
      <c r="T7" s="418" t="str">
        <f>IF(มาตรฐาน!$E$21="","",มาตรฐาน!$E$21)</f>
        <v/>
      </c>
      <c r="U7" s="418" t="str">
        <f>IF(มาตรฐาน!$E$22="","",มาตรฐาน!$E$22)</f>
        <v/>
      </c>
      <c r="V7" s="418" t="str">
        <f>IF(มาตรฐาน!$E$23="","",มาตรฐาน!$E$23)</f>
        <v/>
      </c>
      <c r="W7" s="418" t="str">
        <f>IF(มาตรฐาน!$E$24="","",มาตรฐาน!$E$24)</f>
        <v/>
      </c>
      <c r="X7" s="418" t="str">
        <f>IF(มาตรฐาน!$E$25="","",มาตรฐาน!$E$25)</f>
        <v/>
      </c>
      <c r="Y7" s="418" t="str">
        <f>IF(มาตรฐาน!$E$26="","",มาตรฐาน!$E$26)</f>
        <v/>
      </c>
      <c r="Z7" s="418" t="str">
        <f>IF(มาตรฐาน!$E$27="","",มาตรฐาน!$E$27)</f>
        <v/>
      </c>
      <c r="AA7" s="418" t="str">
        <f>IF(มาตรฐาน!$E$28="","",มาตรฐาน!$E$28)</f>
        <v/>
      </c>
      <c r="AB7" s="418" t="str">
        <f>IF(มาตรฐาน!$E$29="","",มาตรฐาน!$E$29)</f>
        <v/>
      </c>
      <c r="AC7" s="418" t="str">
        <f>IF(มาตรฐาน!$E$30="","",มาตรฐาน!$E$30)</f>
        <v/>
      </c>
      <c r="AD7" s="418" t="str">
        <f>IF(มาตรฐาน!$E$31="","",มาตรฐาน!$E$31)</f>
        <v/>
      </c>
      <c r="AE7" s="418" t="str">
        <f>IF(มาตรฐาน!$E$32="","",มาตรฐาน!$E$32)</f>
        <v/>
      </c>
      <c r="AF7" s="418" t="str">
        <f>IF(มาตรฐาน!$E$33="","",มาตรฐาน!$E$33)</f>
        <v/>
      </c>
      <c r="AG7" s="418" t="str">
        <f>IF(มาตรฐาน!$E$34="","",มาตรฐาน!$E$34)</f>
        <v/>
      </c>
      <c r="AH7" s="418" t="str">
        <f>IF(มาตรฐาน!$E$35="","",มาตรฐาน!$E$35)</f>
        <v/>
      </c>
      <c r="AI7" s="418" t="str">
        <f>IF(มาตรฐาน!$E$36="","",มาตรฐาน!$E$36)</f>
        <v/>
      </c>
      <c r="AJ7" s="418" t="str">
        <f>IF(มาตรฐาน!$E$37="","",มาตรฐาน!$E$37)</f>
        <v/>
      </c>
      <c r="AK7" s="418" t="str">
        <f>IF(มาตรฐาน!$E$38="","",มาตรฐาน!$E$38)</f>
        <v/>
      </c>
      <c r="AL7" s="418" t="str">
        <f>IF(มาตรฐาน!$E$39="","",มาตรฐาน!$E$39)</f>
        <v/>
      </c>
      <c r="AM7" s="418" t="str">
        <f>IF(มาตรฐาน!$E$40="","",มาตรฐาน!$E$40)</f>
        <v/>
      </c>
      <c r="AN7" s="418" t="str">
        <f>IF(มาตรฐาน!$E$41="","",มาตรฐาน!$E$41)</f>
        <v/>
      </c>
      <c r="AO7" s="418" t="str">
        <f>IF(มาตรฐาน!$E$42="","",มาตรฐาน!$E$42)</f>
        <v/>
      </c>
      <c r="AP7" s="418" t="str">
        <f>IF(มาตรฐาน!$E$43="","",มาตรฐาน!$E$43)</f>
        <v/>
      </c>
      <c r="AQ7" s="418" t="str">
        <f>IF(มาตรฐาน!$E$44="","",มาตรฐาน!$E$44)</f>
        <v/>
      </c>
      <c r="AR7" s="418" t="str">
        <f>IF(มาตรฐาน!$E$45="","",มาตรฐาน!$E$45)</f>
        <v/>
      </c>
      <c r="AS7" s="418" t="str">
        <f>IF(มาตรฐาน!$E$46="","",มาตรฐาน!$E$46)</f>
        <v/>
      </c>
      <c r="AT7" s="418" t="str">
        <f>IF(มาตรฐาน!$E$47="","",มาตรฐาน!$E$47)</f>
        <v/>
      </c>
      <c r="AU7" s="418" t="str">
        <f>IF(มาตรฐาน!$E$48="","",มาตรฐาน!$E$48)</f>
        <v/>
      </c>
      <c r="AV7" s="266" t="s">
        <v>46</v>
      </c>
      <c r="AW7" s="652"/>
      <c r="AX7" s="221"/>
      <c r="AY7" s="219"/>
    </row>
    <row r="8" spans="2:51" s="222" customFormat="1" ht="15" customHeight="1">
      <c r="B8" s="219"/>
      <c r="C8" s="220"/>
      <c r="D8" s="601"/>
      <c r="E8" s="604"/>
      <c r="F8" s="605"/>
      <c r="G8" s="264" t="s">
        <v>123</v>
      </c>
      <c r="H8" s="263">
        <f>IF(มาตรฐาน!G9="","",มาตรฐาน!G9)</f>
        <v>1</v>
      </c>
      <c r="I8" s="263">
        <f>IF(มาตรฐาน!G10="","",มาตรฐาน!G10)</f>
        <v>2</v>
      </c>
      <c r="J8" s="263">
        <f>IF(มาตรฐาน!G11="","",มาตรฐาน!G11)</f>
        <v>3</v>
      </c>
      <c r="K8" s="262">
        <f>IF(มาตรฐาน!G12="","",มาตรฐาน!G12)</f>
        <v>4</v>
      </c>
      <c r="L8" s="262">
        <f>IF(มาตรฐาน!G13="","",มาตรฐาน!G13)</f>
        <v>5</v>
      </c>
      <c r="M8" s="262">
        <f>IF(มาตรฐาน!G14="","",มาตรฐาน!G14)</f>
        <v>6</v>
      </c>
      <c r="N8" s="262">
        <f>IF(มาตรฐาน!G15="","",มาตรฐาน!G15)</f>
        <v>7</v>
      </c>
      <c r="O8" s="262">
        <f>IF(มาตรฐาน!$G16="","",มาตรฐาน!$G16)</f>
        <v>8</v>
      </c>
      <c r="P8" s="262">
        <f>IF(มาตรฐาน!$G17="","",มาตรฐาน!$G17)</f>
        <v>9</v>
      </c>
      <c r="Q8" s="262" t="str">
        <f>IF(มาตรฐาน!$G18="","",มาตรฐาน!$G18)</f>
        <v/>
      </c>
      <c r="R8" s="262" t="str">
        <f>IF(มาตรฐาน!$G19="","",มาตรฐาน!$G19)</f>
        <v/>
      </c>
      <c r="S8" s="262" t="str">
        <f>IF(มาตรฐาน!$G20="","",มาตรฐาน!$G20)</f>
        <v/>
      </c>
      <c r="T8" s="262" t="str">
        <f>IF(มาตรฐาน!$G21="","",มาตรฐาน!$G21)</f>
        <v/>
      </c>
      <c r="U8" s="262" t="str">
        <f>IF(มาตรฐาน!$G22="","",มาตรฐาน!$G22)</f>
        <v/>
      </c>
      <c r="V8" s="262" t="str">
        <f>IF(มาตรฐาน!$G23="","",มาตรฐาน!$G23)</f>
        <v/>
      </c>
      <c r="W8" s="262" t="str">
        <f>IF(มาตรฐาน!$G24="","",มาตรฐาน!$G24)</f>
        <v/>
      </c>
      <c r="X8" s="262" t="str">
        <f>IF(มาตรฐาน!$G25="","",มาตรฐาน!$G25)</f>
        <v/>
      </c>
      <c r="Y8" s="262" t="str">
        <f>IF(มาตรฐาน!$G26="","",มาตรฐาน!$G26)</f>
        <v/>
      </c>
      <c r="Z8" s="262" t="str">
        <f>IF(มาตรฐาน!$G27="","",มาตรฐาน!$G27)</f>
        <v/>
      </c>
      <c r="AA8" s="262" t="str">
        <f>IF(มาตรฐาน!$G28="","",มาตรฐาน!$G28)</f>
        <v/>
      </c>
      <c r="AB8" s="262" t="str">
        <f>IF(มาตรฐาน!$G29="","",มาตรฐาน!$G29)</f>
        <v/>
      </c>
      <c r="AC8" s="262" t="str">
        <f>IF(มาตรฐาน!$G30="","",มาตรฐาน!$G30)</f>
        <v/>
      </c>
      <c r="AD8" s="262" t="str">
        <f>IF(มาตรฐาน!$G31="","",มาตรฐาน!$G31)</f>
        <v/>
      </c>
      <c r="AE8" s="262" t="str">
        <f>IF(มาตรฐาน!$G32="","",มาตรฐาน!$G32)</f>
        <v/>
      </c>
      <c r="AF8" s="262" t="str">
        <f>IF(มาตรฐาน!$G33="","",มาตรฐาน!$G33)</f>
        <v/>
      </c>
      <c r="AG8" s="262" t="str">
        <f>IF(มาตรฐาน!$G34="","",มาตรฐาน!$G34)</f>
        <v/>
      </c>
      <c r="AH8" s="262" t="str">
        <f>IF(มาตรฐาน!$G35="","",มาตรฐาน!$G35)</f>
        <v/>
      </c>
      <c r="AI8" s="262" t="str">
        <f>IF(มาตรฐาน!$G36="","",มาตรฐาน!$G36)</f>
        <v/>
      </c>
      <c r="AJ8" s="262" t="str">
        <f>IF(มาตรฐาน!$G37="","",มาตรฐาน!$G37)</f>
        <v/>
      </c>
      <c r="AK8" s="262" t="str">
        <f>IF(มาตรฐาน!$G38="","",มาตรฐาน!$G38)</f>
        <v/>
      </c>
      <c r="AL8" s="262" t="str">
        <f>IF(มาตรฐาน!$G39="","",มาตรฐาน!$G39)</f>
        <v/>
      </c>
      <c r="AM8" s="262" t="str">
        <f>IF(มาตรฐาน!$G40="","",มาตรฐาน!$G40)</f>
        <v/>
      </c>
      <c r="AN8" s="262" t="str">
        <f>IF(มาตรฐาน!$G41="","",มาตรฐาน!$G41)</f>
        <v/>
      </c>
      <c r="AO8" s="262" t="str">
        <f>IF(มาตรฐาน!$G42="","",มาตรฐาน!$G42)</f>
        <v/>
      </c>
      <c r="AP8" s="262" t="str">
        <f>IF(มาตรฐาน!$G43="","",มาตรฐาน!$G43)</f>
        <v/>
      </c>
      <c r="AQ8" s="262" t="str">
        <f>IF(มาตรฐาน!$G44="","",มาตรฐาน!$G44)</f>
        <v/>
      </c>
      <c r="AR8" s="262" t="str">
        <f>IF(มาตรฐาน!$G45="","",มาตรฐาน!$G45)</f>
        <v/>
      </c>
      <c r="AS8" s="262" t="str">
        <f>IF(มาตรฐาน!$G46="","",มาตรฐาน!$G46)</f>
        <v/>
      </c>
      <c r="AT8" s="262" t="str">
        <f>IF(มาตรฐาน!$G47="","",มาตรฐาน!$G47)</f>
        <v/>
      </c>
      <c r="AU8" s="262" t="str">
        <f>IF(มาตรฐาน!$G48="","",มาตรฐาน!$G48)</f>
        <v/>
      </c>
      <c r="AV8" s="269">
        <f>IF(E10="","",COUNTIFS(H6:AU6,"&gt;=1"))</f>
        <v>9</v>
      </c>
      <c r="AW8" s="652"/>
      <c r="AX8" s="221"/>
      <c r="AY8" s="219"/>
    </row>
    <row r="9" spans="2:51" ht="123.75" customHeight="1">
      <c r="B9" s="149"/>
      <c r="C9" s="17"/>
      <c r="D9" s="602"/>
      <c r="E9" s="607"/>
      <c r="F9" s="608"/>
      <c r="G9" s="256" t="s">
        <v>46</v>
      </c>
      <c r="H9" s="271" t="str">
        <f>มาตรฐาน!I9</f>
        <v>รู้ความสำคัญของคอมพิวเตอร์ในเรื่องการเรียน  การดำรงชีวิตของสังคมและท้องถิ่น</v>
      </c>
      <c r="I9" s="271" t="str">
        <f>มาตรฐาน!I10</f>
        <v>รู้และเข้าใจประวัติของคอมพิวเตอร์ ประเภทของคอมพิวเตอร์ และสามารถบอกการใช้งานคอมพิวเตอร์ได้อย่างเหมาะสม</v>
      </c>
      <c r="J9" s="271" t="str">
        <f>มาตรฐาน!I11</f>
        <v>รู้จักเครื่องมือและอุปกรณ์พื้นฐานและสามารถบอกชื่อได้</v>
      </c>
      <c r="K9" s="271" t="str">
        <f>IF(มาตรฐาน!I12="","",มาตรฐาน!I12)</f>
        <v>สามารถเปิดและปิดคอมพิวเตอร์ ได้ถูกต้องตามขั้นตอน</v>
      </c>
      <c r="L9" s="271" t="str">
        <f>IF(มาตรฐาน!$I13="","",มาตรฐาน!$I13)</f>
        <v>สามารถใช้อุปกรณ์พื้นฐานคอมพิวเตอร์ ได้แก่ เมาส์ แป้นพิมพ์ได้อย่างถูกต้อง</v>
      </c>
      <c r="M9" s="271" t="str">
        <f>IF(มาตรฐาน!$I14="","",มาตรฐาน!$I14)</f>
        <v>ดูแลเครื่องคอมพิวเตอร์ขั้นพื้นฐานประเภทเครื่อง PC ได้</v>
      </c>
      <c r="N9" s="271" t="str">
        <f>IF(มาตรฐาน!$I15="","",มาตรฐาน!$I15)</f>
        <v>อธิบายการใช้งานโปรแกรม Paint บอกชื่อและหน้าที่ของแถบเครื่องมือ และใช้งานโปรแกรม Paint</v>
      </c>
      <c r="O9" s="271" t="str">
        <f>IF(มาตรฐาน!$I16="","",มาตรฐาน!$I16)</f>
        <v>มีทักษะในการใช้เมาส์และแป้นพิมพ์ ในการเล่นเกมง่ายๆ</v>
      </c>
      <c r="P9" s="271" t="str">
        <f>IF(มาตรฐาน!$I17="","",มาตรฐาน!$I17)</f>
        <v>มีความรู้ในการใช้คอมพิวเตอร์ ในทางที่ดีและถูกต้อง ต่อคุณธรรมและจริยธรรม</v>
      </c>
      <c r="Q9" s="271" t="str">
        <f>IF(มาตรฐาน!$I18="","",มาตรฐาน!$I18)</f>
        <v/>
      </c>
      <c r="R9" s="271" t="str">
        <f>IF(มาตรฐาน!$I19="","",มาตรฐาน!$I19)</f>
        <v/>
      </c>
      <c r="S9" s="271" t="str">
        <f>IF(มาตรฐาน!$I20="","",มาตรฐาน!$I20)</f>
        <v/>
      </c>
      <c r="T9" s="271" t="str">
        <f>IF(มาตรฐาน!$I21="","",มาตรฐาน!$I21)</f>
        <v/>
      </c>
      <c r="U9" s="271" t="str">
        <f>IF(มาตรฐาน!$I22="","",มาตรฐาน!$I22)</f>
        <v/>
      </c>
      <c r="V9" s="271" t="str">
        <f>IF(มาตรฐาน!$I23="","",มาตรฐาน!$I23)</f>
        <v/>
      </c>
      <c r="W9" s="271" t="str">
        <f>IF(มาตรฐาน!$I24="","",มาตรฐาน!$I24)</f>
        <v/>
      </c>
      <c r="X9" s="271" t="str">
        <f>IF(มาตรฐาน!$I25="","",มาตรฐาน!$I25)</f>
        <v/>
      </c>
      <c r="Y9" s="271" t="str">
        <f>IF(มาตรฐาน!$I26="","",มาตรฐาน!$I26)</f>
        <v/>
      </c>
      <c r="Z9" s="271" t="str">
        <f>IF(มาตรฐาน!$I27="","",มาตรฐาน!$I27)</f>
        <v/>
      </c>
      <c r="AA9" s="271" t="str">
        <f>IF(มาตรฐาน!$I28="","",มาตรฐาน!$I28)</f>
        <v/>
      </c>
      <c r="AB9" s="271" t="str">
        <f>IF(มาตรฐาน!$I29="","",มาตรฐาน!$I29)</f>
        <v/>
      </c>
      <c r="AC9" s="271" t="str">
        <f>IF(มาตรฐาน!$I30="","",มาตรฐาน!$I30)</f>
        <v/>
      </c>
      <c r="AD9" s="271" t="str">
        <f>IF(มาตรฐาน!$I31="","",มาตรฐาน!$I31)</f>
        <v/>
      </c>
      <c r="AE9" s="271" t="str">
        <f>IF(มาตรฐาน!$I32="","",มาตรฐาน!$I32)</f>
        <v/>
      </c>
      <c r="AF9" s="271" t="str">
        <f>IF(มาตรฐาน!$I33="","",มาตรฐาน!$I33)</f>
        <v/>
      </c>
      <c r="AG9" s="271" t="str">
        <f>IF(มาตรฐาน!$I34="","",มาตรฐาน!$I34)</f>
        <v/>
      </c>
      <c r="AH9" s="271" t="str">
        <f>IF(มาตรฐาน!$I35="","",มาตรฐาน!$I35)</f>
        <v/>
      </c>
      <c r="AI9" s="271" t="str">
        <f>IF(มาตรฐาน!$I36="","",มาตรฐาน!$I36)</f>
        <v/>
      </c>
      <c r="AJ9" s="271" t="str">
        <f>IF(มาตรฐาน!$I37="","",มาตรฐาน!$I37)</f>
        <v/>
      </c>
      <c r="AK9" s="271" t="str">
        <f>IF(มาตรฐาน!$I38="","",มาตรฐาน!$I38)</f>
        <v/>
      </c>
      <c r="AL9" s="271" t="str">
        <f>IF(มาตรฐาน!$I39="","",มาตรฐาน!$I39)</f>
        <v/>
      </c>
      <c r="AM9" s="271" t="str">
        <f>IF(มาตรฐาน!$I40="","",มาตรฐาน!$I40)</f>
        <v/>
      </c>
      <c r="AN9" s="271" t="str">
        <f>IF(มาตรฐาน!$I41="","",มาตรฐาน!$I41)</f>
        <v/>
      </c>
      <c r="AO9" s="271" t="str">
        <f>IF(มาตรฐาน!$I42="","",มาตรฐาน!$I42)</f>
        <v/>
      </c>
      <c r="AP9" s="271" t="str">
        <f>IF(มาตรฐาน!$I43="","",มาตรฐาน!$I43)</f>
        <v/>
      </c>
      <c r="AQ9" s="271" t="str">
        <f>IF(มาตรฐาน!$I44="","",มาตรฐาน!$I44)</f>
        <v/>
      </c>
      <c r="AR9" s="271" t="str">
        <f>IF(มาตรฐาน!$I45="","",มาตรฐาน!$I45)</f>
        <v/>
      </c>
      <c r="AS9" s="271" t="str">
        <f>IF(มาตรฐาน!$I46="","",มาตรฐาน!$I46)</f>
        <v/>
      </c>
      <c r="AT9" s="271" t="str">
        <f>IF(มาตรฐาน!$I47="","",มาตรฐาน!$I47)</f>
        <v/>
      </c>
      <c r="AU9" s="271" t="str">
        <f>IF(มาตรฐาน!$I48="","",มาตรฐาน!$I48)</f>
        <v/>
      </c>
      <c r="AV9" s="267" t="s">
        <v>131</v>
      </c>
      <c r="AW9" s="653"/>
      <c r="AX9" s="44"/>
      <c r="AY9" s="149"/>
    </row>
    <row r="10" spans="2:51" s="181" customFormat="1" ht="17.100000000000001" customHeight="1">
      <c r="B10" s="182"/>
      <c r="C10" s="183"/>
      <c r="D10" s="260" t="str">
        <f>IF(ข้อมูลนร.2!D7="","",ข้อมูลนร.2!D7)</f>
        <v>1</v>
      </c>
      <c r="E10" s="648" t="str">
        <f>IF(ข้อมูลนร.2!G7="","",ข้อมูลนร.2!G7)</f>
        <v>เด็กหญิงบ้านสื่อ  ครูคอม</v>
      </c>
      <c r="F10" s="649"/>
      <c r="G10" s="261"/>
      <c r="H10" s="270">
        <v>3</v>
      </c>
      <c r="I10" s="270">
        <v>3</v>
      </c>
      <c r="J10" s="270">
        <v>3</v>
      </c>
      <c r="K10" s="270">
        <v>3</v>
      </c>
      <c r="L10" s="270">
        <v>3</v>
      </c>
      <c r="M10" s="270">
        <v>3</v>
      </c>
      <c r="N10" s="270">
        <v>3</v>
      </c>
      <c r="O10" s="270">
        <v>3</v>
      </c>
      <c r="P10" s="270">
        <v>3</v>
      </c>
      <c r="Q10" s="270"/>
      <c r="R10" s="270"/>
      <c r="S10" s="270"/>
      <c r="T10" s="270"/>
      <c r="U10" s="270"/>
      <c r="V10" s="270"/>
      <c r="W10" s="270"/>
      <c r="X10" s="270"/>
      <c r="Y10" s="270"/>
      <c r="Z10" s="270"/>
      <c r="AA10" s="270"/>
      <c r="AB10" s="270"/>
      <c r="AC10" s="270"/>
      <c r="AD10" s="270"/>
      <c r="AE10" s="270"/>
      <c r="AF10" s="270"/>
      <c r="AG10" s="270"/>
      <c r="AH10" s="270"/>
      <c r="AI10" s="270"/>
      <c r="AJ10" s="270"/>
      <c r="AK10" s="270"/>
      <c r="AL10" s="270"/>
      <c r="AM10" s="270"/>
      <c r="AN10" s="270"/>
      <c r="AO10" s="270"/>
      <c r="AP10" s="270"/>
      <c r="AQ10" s="270"/>
      <c r="AR10" s="270"/>
      <c r="AS10" s="270"/>
      <c r="AT10" s="270"/>
      <c r="AU10" s="270"/>
      <c r="AV10" s="268">
        <f>IF(H10="","",COUNTIFS(H10:AU10,"&gt;=1"))</f>
        <v>9</v>
      </c>
      <c r="AW10" s="268" t="str">
        <f t="shared" ref="AW10:AW43" si="0">IF(AV10="","",IF(AV10=$AV$8,"ผ่าน","ไม่ผ่าน"))</f>
        <v>ผ่าน</v>
      </c>
      <c r="AX10" s="185"/>
      <c r="AY10" s="182"/>
    </row>
    <row r="11" spans="2:51" s="181" customFormat="1" ht="17.100000000000001" customHeight="1">
      <c r="B11" s="182"/>
      <c r="C11" s="183"/>
      <c r="D11" s="260" t="str">
        <f>IF(ข้อมูลนร.2!D8="","",ข้อมูลนร.2!D8)</f>
        <v>2</v>
      </c>
      <c r="E11" s="648" t="str">
        <f>IF(ข้อมูลนร.2!G8="","",ข้อมูลนร.2!G8)</f>
        <v>เด็กหญิงบ้านสื่อ  ครูคอม</v>
      </c>
      <c r="F11" s="649"/>
      <c r="G11" s="261"/>
      <c r="H11" s="270">
        <v>3</v>
      </c>
      <c r="I11" s="270">
        <v>3</v>
      </c>
      <c r="J11" s="270">
        <v>3</v>
      </c>
      <c r="K11" s="270">
        <v>3</v>
      </c>
      <c r="L11" s="270">
        <v>3</v>
      </c>
      <c r="M11" s="270">
        <v>3</v>
      </c>
      <c r="N11" s="270">
        <v>3</v>
      </c>
      <c r="O11" s="270">
        <v>3</v>
      </c>
      <c r="P11" s="270">
        <v>3</v>
      </c>
      <c r="Q11" s="270"/>
      <c r="R11" s="270"/>
      <c r="S11" s="270"/>
      <c r="T11" s="270"/>
      <c r="U11" s="270"/>
      <c r="V11" s="270"/>
      <c r="W11" s="270"/>
      <c r="X11" s="270"/>
      <c r="Y11" s="270"/>
      <c r="Z11" s="270"/>
      <c r="AA11" s="270"/>
      <c r="AB11" s="270"/>
      <c r="AC11" s="270"/>
      <c r="AD11" s="270"/>
      <c r="AE11" s="270"/>
      <c r="AF11" s="270"/>
      <c r="AG11" s="270"/>
      <c r="AH11" s="270"/>
      <c r="AI11" s="270"/>
      <c r="AJ11" s="270"/>
      <c r="AK11" s="270"/>
      <c r="AL11" s="270"/>
      <c r="AM11" s="270"/>
      <c r="AN11" s="270"/>
      <c r="AO11" s="270"/>
      <c r="AP11" s="270"/>
      <c r="AQ11" s="270"/>
      <c r="AR11" s="270"/>
      <c r="AS11" s="270"/>
      <c r="AT11" s="270"/>
      <c r="AU11" s="270"/>
      <c r="AV11" s="268">
        <f t="shared" ref="AV11:AV44" si="1">IF(H11="","",COUNTIFS(H11:AU11,"&gt;=1"))</f>
        <v>9</v>
      </c>
      <c r="AW11" s="268" t="str">
        <f t="shared" si="0"/>
        <v>ผ่าน</v>
      </c>
      <c r="AX11" s="185"/>
      <c r="AY11" s="182"/>
    </row>
    <row r="12" spans="2:51" s="181" customFormat="1" ht="17.100000000000001" customHeight="1">
      <c r="B12" s="182"/>
      <c r="C12" s="183"/>
      <c r="D12" s="260" t="str">
        <f>IF(ข้อมูลนร.2!D9="","",ข้อมูลนร.2!D9)</f>
        <v>3</v>
      </c>
      <c r="E12" s="648" t="str">
        <f>IF(ข้อมูลนร.2!G9="","",ข้อมูลนร.2!G9)</f>
        <v>เด็กหญิงบ้านสื่อ  ครูคอม</v>
      </c>
      <c r="F12" s="649"/>
      <c r="G12" s="261"/>
      <c r="H12" s="270">
        <v>3</v>
      </c>
      <c r="I12" s="270">
        <v>3</v>
      </c>
      <c r="J12" s="270">
        <v>3</v>
      </c>
      <c r="K12" s="270">
        <v>3</v>
      </c>
      <c r="L12" s="270">
        <v>3</v>
      </c>
      <c r="M12" s="270">
        <v>3</v>
      </c>
      <c r="N12" s="270">
        <v>3</v>
      </c>
      <c r="O12" s="270">
        <v>3</v>
      </c>
      <c r="P12" s="270">
        <v>3</v>
      </c>
      <c r="Q12" s="270"/>
      <c r="R12" s="270"/>
      <c r="S12" s="270"/>
      <c r="T12" s="270"/>
      <c r="U12" s="270"/>
      <c r="V12" s="270"/>
      <c r="W12" s="270"/>
      <c r="X12" s="270"/>
      <c r="Y12" s="270"/>
      <c r="Z12" s="270"/>
      <c r="AA12" s="270"/>
      <c r="AB12" s="270"/>
      <c r="AC12" s="270"/>
      <c r="AD12" s="270"/>
      <c r="AE12" s="270"/>
      <c r="AF12" s="270"/>
      <c r="AG12" s="270"/>
      <c r="AH12" s="270"/>
      <c r="AI12" s="270"/>
      <c r="AJ12" s="270"/>
      <c r="AK12" s="270"/>
      <c r="AL12" s="270"/>
      <c r="AM12" s="270"/>
      <c r="AN12" s="270"/>
      <c r="AO12" s="270"/>
      <c r="AP12" s="270"/>
      <c r="AQ12" s="270"/>
      <c r="AR12" s="270"/>
      <c r="AS12" s="270"/>
      <c r="AT12" s="270"/>
      <c r="AU12" s="270"/>
      <c r="AV12" s="268">
        <f t="shared" si="1"/>
        <v>9</v>
      </c>
      <c r="AW12" s="268" t="str">
        <f t="shared" si="0"/>
        <v>ผ่าน</v>
      </c>
      <c r="AX12" s="185"/>
      <c r="AY12" s="182"/>
    </row>
    <row r="13" spans="2:51" s="181" customFormat="1" ht="17.100000000000001" customHeight="1">
      <c r="B13" s="182"/>
      <c r="C13" s="183"/>
      <c r="D13" s="260" t="str">
        <f>IF(ข้อมูลนร.2!D10="","",ข้อมูลนร.2!D10)</f>
        <v>4</v>
      </c>
      <c r="E13" s="648" t="str">
        <f>IF(ข้อมูลนร.2!G10="","",ข้อมูลนร.2!G10)</f>
        <v>เด็กหญิงบ้านสื่อ  ครูคอม</v>
      </c>
      <c r="F13" s="649"/>
      <c r="G13" s="261"/>
      <c r="H13" s="270"/>
      <c r="I13" s="270"/>
      <c r="J13" s="270"/>
      <c r="K13" s="270"/>
      <c r="L13" s="270"/>
      <c r="M13" s="270"/>
      <c r="N13" s="270"/>
      <c r="O13" s="270"/>
      <c r="P13" s="270"/>
      <c r="Q13" s="270"/>
      <c r="R13" s="270"/>
      <c r="S13" s="270"/>
      <c r="T13" s="270"/>
      <c r="U13" s="270"/>
      <c r="V13" s="270"/>
      <c r="W13" s="270"/>
      <c r="X13" s="270"/>
      <c r="Y13" s="270"/>
      <c r="Z13" s="270"/>
      <c r="AA13" s="270"/>
      <c r="AB13" s="270"/>
      <c r="AC13" s="270"/>
      <c r="AD13" s="270"/>
      <c r="AE13" s="270"/>
      <c r="AF13" s="270"/>
      <c r="AG13" s="270"/>
      <c r="AH13" s="270"/>
      <c r="AI13" s="270"/>
      <c r="AJ13" s="270"/>
      <c r="AK13" s="270"/>
      <c r="AL13" s="270"/>
      <c r="AM13" s="270"/>
      <c r="AN13" s="270"/>
      <c r="AO13" s="270"/>
      <c r="AP13" s="270"/>
      <c r="AQ13" s="270"/>
      <c r="AR13" s="270"/>
      <c r="AS13" s="270"/>
      <c r="AT13" s="270"/>
      <c r="AU13" s="270"/>
      <c r="AV13" s="268" t="str">
        <f t="shared" si="1"/>
        <v/>
      </c>
      <c r="AW13" s="268" t="str">
        <f t="shared" si="0"/>
        <v/>
      </c>
      <c r="AX13" s="185"/>
      <c r="AY13" s="182"/>
    </row>
    <row r="14" spans="2:51" s="181" customFormat="1" ht="17.100000000000001" customHeight="1">
      <c r="B14" s="182"/>
      <c r="C14" s="183"/>
      <c r="D14" s="260" t="str">
        <f>IF(ข้อมูลนร.2!D11="","",ข้อมูลนร.2!D11)</f>
        <v/>
      </c>
      <c r="E14" s="648" t="str">
        <f>IF(ข้อมูลนร.2!G11="","",ข้อมูลนร.2!G11)</f>
        <v/>
      </c>
      <c r="F14" s="649"/>
      <c r="G14" s="261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  <c r="AA14" s="270"/>
      <c r="AB14" s="270"/>
      <c r="AC14" s="270"/>
      <c r="AD14" s="270"/>
      <c r="AE14" s="270"/>
      <c r="AF14" s="270"/>
      <c r="AG14" s="270"/>
      <c r="AH14" s="270"/>
      <c r="AI14" s="270"/>
      <c r="AJ14" s="270"/>
      <c r="AK14" s="270"/>
      <c r="AL14" s="270"/>
      <c r="AM14" s="270"/>
      <c r="AN14" s="270"/>
      <c r="AO14" s="270"/>
      <c r="AP14" s="270"/>
      <c r="AQ14" s="270"/>
      <c r="AR14" s="270"/>
      <c r="AS14" s="270"/>
      <c r="AT14" s="270"/>
      <c r="AU14" s="270"/>
      <c r="AV14" s="268" t="str">
        <f t="shared" si="1"/>
        <v/>
      </c>
      <c r="AW14" s="268" t="str">
        <f t="shared" si="0"/>
        <v/>
      </c>
      <c r="AX14" s="185"/>
      <c r="AY14" s="182"/>
    </row>
    <row r="15" spans="2:51" s="181" customFormat="1" ht="17.100000000000001" customHeight="1">
      <c r="B15" s="182"/>
      <c r="C15" s="183"/>
      <c r="D15" s="260" t="str">
        <f>IF(ข้อมูลนร.2!D12="","",ข้อมูลนร.2!D12)</f>
        <v/>
      </c>
      <c r="E15" s="648" t="str">
        <f>IF(ข้อมูลนร.2!G12="","",ข้อมูลนร.2!G12)</f>
        <v/>
      </c>
      <c r="F15" s="649"/>
      <c r="G15" s="261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0"/>
      <c r="U15" s="270"/>
      <c r="V15" s="270"/>
      <c r="W15" s="270"/>
      <c r="X15" s="270"/>
      <c r="Y15" s="270"/>
      <c r="Z15" s="270"/>
      <c r="AA15" s="270"/>
      <c r="AB15" s="270"/>
      <c r="AC15" s="270"/>
      <c r="AD15" s="270"/>
      <c r="AE15" s="270"/>
      <c r="AF15" s="270"/>
      <c r="AG15" s="270"/>
      <c r="AH15" s="270"/>
      <c r="AI15" s="270"/>
      <c r="AJ15" s="270"/>
      <c r="AK15" s="270"/>
      <c r="AL15" s="270"/>
      <c r="AM15" s="270"/>
      <c r="AN15" s="270"/>
      <c r="AO15" s="270"/>
      <c r="AP15" s="270"/>
      <c r="AQ15" s="270"/>
      <c r="AR15" s="270"/>
      <c r="AS15" s="270"/>
      <c r="AT15" s="270"/>
      <c r="AU15" s="270"/>
      <c r="AV15" s="268" t="str">
        <f t="shared" si="1"/>
        <v/>
      </c>
      <c r="AW15" s="268" t="str">
        <f t="shared" si="0"/>
        <v/>
      </c>
      <c r="AX15" s="185"/>
      <c r="AY15" s="182"/>
    </row>
    <row r="16" spans="2:51" s="181" customFormat="1" ht="17.100000000000001" customHeight="1">
      <c r="B16" s="182"/>
      <c r="C16" s="183"/>
      <c r="D16" s="260" t="str">
        <f>IF(ข้อมูลนร.2!D13="","",ข้อมูลนร.2!D13)</f>
        <v/>
      </c>
      <c r="E16" s="648" t="str">
        <f>IF(ข้อมูลนร.2!G13="","",ข้อมูลนร.2!G13)</f>
        <v/>
      </c>
      <c r="F16" s="649"/>
      <c r="G16" s="261"/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0"/>
      <c r="S16" s="270"/>
      <c r="T16" s="270"/>
      <c r="U16" s="270"/>
      <c r="V16" s="270"/>
      <c r="W16" s="270"/>
      <c r="X16" s="270"/>
      <c r="Y16" s="270"/>
      <c r="Z16" s="270"/>
      <c r="AA16" s="270"/>
      <c r="AB16" s="270"/>
      <c r="AC16" s="270"/>
      <c r="AD16" s="270"/>
      <c r="AE16" s="270"/>
      <c r="AF16" s="270"/>
      <c r="AG16" s="270"/>
      <c r="AH16" s="270"/>
      <c r="AI16" s="270"/>
      <c r="AJ16" s="270"/>
      <c r="AK16" s="270"/>
      <c r="AL16" s="270"/>
      <c r="AM16" s="270"/>
      <c r="AN16" s="270"/>
      <c r="AO16" s="270"/>
      <c r="AP16" s="270"/>
      <c r="AQ16" s="270"/>
      <c r="AR16" s="270"/>
      <c r="AS16" s="270"/>
      <c r="AT16" s="270"/>
      <c r="AU16" s="270"/>
      <c r="AV16" s="268" t="str">
        <f t="shared" si="1"/>
        <v/>
      </c>
      <c r="AW16" s="268" t="str">
        <f t="shared" si="0"/>
        <v/>
      </c>
      <c r="AX16" s="185"/>
      <c r="AY16" s="182"/>
    </row>
    <row r="17" spans="2:51" s="181" customFormat="1" ht="17.100000000000001" customHeight="1">
      <c r="B17" s="182"/>
      <c r="C17" s="183"/>
      <c r="D17" s="260" t="str">
        <f>IF(ข้อมูลนร.2!D14="","",ข้อมูลนร.2!D14)</f>
        <v/>
      </c>
      <c r="E17" s="648" t="str">
        <f>IF(ข้อมูลนร.2!G14="","",ข้อมูลนร.2!G14)</f>
        <v/>
      </c>
      <c r="F17" s="649"/>
      <c r="G17" s="261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70"/>
      <c r="T17" s="270"/>
      <c r="U17" s="270"/>
      <c r="V17" s="270"/>
      <c r="W17" s="270"/>
      <c r="X17" s="270"/>
      <c r="Y17" s="270"/>
      <c r="Z17" s="270"/>
      <c r="AA17" s="270"/>
      <c r="AB17" s="270"/>
      <c r="AC17" s="270"/>
      <c r="AD17" s="270"/>
      <c r="AE17" s="270"/>
      <c r="AF17" s="270"/>
      <c r="AG17" s="270"/>
      <c r="AH17" s="270"/>
      <c r="AI17" s="270"/>
      <c r="AJ17" s="270"/>
      <c r="AK17" s="270"/>
      <c r="AL17" s="270"/>
      <c r="AM17" s="270"/>
      <c r="AN17" s="270"/>
      <c r="AO17" s="270"/>
      <c r="AP17" s="270"/>
      <c r="AQ17" s="270"/>
      <c r="AR17" s="270"/>
      <c r="AS17" s="270"/>
      <c r="AT17" s="270"/>
      <c r="AU17" s="270"/>
      <c r="AV17" s="268" t="str">
        <f t="shared" si="1"/>
        <v/>
      </c>
      <c r="AW17" s="268" t="str">
        <f t="shared" si="0"/>
        <v/>
      </c>
      <c r="AX17" s="185"/>
      <c r="AY17" s="182"/>
    </row>
    <row r="18" spans="2:51" s="181" customFormat="1" ht="17.100000000000001" customHeight="1">
      <c r="B18" s="182"/>
      <c r="C18" s="183"/>
      <c r="D18" s="260" t="str">
        <f>IF(ข้อมูลนร.2!D15="","",ข้อมูลนร.2!D15)</f>
        <v/>
      </c>
      <c r="E18" s="648" t="str">
        <f>IF(ข้อมูลนร.2!G15="","",ข้อมูลนร.2!G15)</f>
        <v/>
      </c>
      <c r="F18" s="649"/>
      <c r="G18" s="261"/>
      <c r="H18" s="270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0"/>
      <c r="T18" s="270"/>
      <c r="U18" s="270"/>
      <c r="V18" s="270"/>
      <c r="W18" s="270"/>
      <c r="X18" s="270"/>
      <c r="Y18" s="270"/>
      <c r="Z18" s="270"/>
      <c r="AA18" s="270"/>
      <c r="AB18" s="270"/>
      <c r="AC18" s="270"/>
      <c r="AD18" s="270"/>
      <c r="AE18" s="270"/>
      <c r="AF18" s="270"/>
      <c r="AG18" s="270"/>
      <c r="AH18" s="270"/>
      <c r="AI18" s="270"/>
      <c r="AJ18" s="270"/>
      <c r="AK18" s="270"/>
      <c r="AL18" s="270"/>
      <c r="AM18" s="270"/>
      <c r="AN18" s="270"/>
      <c r="AO18" s="270"/>
      <c r="AP18" s="270"/>
      <c r="AQ18" s="270"/>
      <c r="AR18" s="270"/>
      <c r="AS18" s="270"/>
      <c r="AT18" s="270"/>
      <c r="AU18" s="270"/>
      <c r="AV18" s="268" t="str">
        <f t="shared" si="1"/>
        <v/>
      </c>
      <c r="AW18" s="268" t="str">
        <f t="shared" si="0"/>
        <v/>
      </c>
      <c r="AX18" s="185"/>
      <c r="AY18" s="182"/>
    </row>
    <row r="19" spans="2:51" s="181" customFormat="1" ht="17.100000000000001" customHeight="1">
      <c r="B19" s="182"/>
      <c r="C19" s="183"/>
      <c r="D19" s="260" t="str">
        <f>IF(ข้อมูลนร.2!D16="","",ข้อมูลนร.2!D16)</f>
        <v/>
      </c>
      <c r="E19" s="648" t="str">
        <f>IF(ข้อมูลนร.2!G16="","",ข้อมูลนร.2!G16)</f>
        <v/>
      </c>
      <c r="F19" s="649"/>
      <c r="G19" s="261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70"/>
      <c r="T19" s="270"/>
      <c r="U19" s="270"/>
      <c r="V19" s="270"/>
      <c r="W19" s="270"/>
      <c r="X19" s="270"/>
      <c r="Y19" s="270"/>
      <c r="Z19" s="270"/>
      <c r="AA19" s="270"/>
      <c r="AB19" s="270"/>
      <c r="AC19" s="270"/>
      <c r="AD19" s="270"/>
      <c r="AE19" s="270"/>
      <c r="AF19" s="270"/>
      <c r="AG19" s="270"/>
      <c r="AH19" s="270"/>
      <c r="AI19" s="270"/>
      <c r="AJ19" s="270"/>
      <c r="AK19" s="270"/>
      <c r="AL19" s="270"/>
      <c r="AM19" s="270"/>
      <c r="AN19" s="270"/>
      <c r="AO19" s="270"/>
      <c r="AP19" s="270"/>
      <c r="AQ19" s="270"/>
      <c r="AR19" s="270"/>
      <c r="AS19" s="270"/>
      <c r="AT19" s="270"/>
      <c r="AU19" s="270"/>
      <c r="AV19" s="268" t="str">
        <f t="shared" si="1"/>
        <v/>
      </c>
      <c r="AW19" s="268" t="str">
        <f t="shared" si="0"/>
        <v/>
      </c>
      <c r="AX19" s="185"/>
      <c r="AY19" s="182"/>
    </row>
    <row r="20" spans="2:51" s="181" customFormat="1" ht="17.100000000000001" customHeight="1">
      <c r="B20" s="182"/>
      <c r="C20" s="183"/>
      <c r="D20" s="260" t="str">
        <f>IF(ข้อมูลนร.2!D17="","",ข้อมูลนร.2!D17)</f>
        <v/>
      </c>
      <c r="E20" s="648" t="str">
        <f>IF(ข้อมูลนร.2!G17="","",ข้อมูลนร.2!G17)</f>
        <v/>
      </c>
      <c r="F20" s="649"/>
      <c r="G20" s="261"/>
      <c r="H20" s="270"/>
      <c r="I20" s="270"/>
      <c r="J20" s="270"/>
      <c r="K20" s="270"/>
      <c r="L20" s="270"/>
      <c r="M20" s="270"/>
      <c r="N20" s="270"/>
      <c r="O20" s="270"/>
      <c r="P20" s="270"/>
      <c r="Q20" s="270"/>
      <c r="R20" s="270"/>
      <c r="S20" s="270"/>
      <c r="T20" s="270"/>
      <c r="U20" s="270"/>
      <c r="V20" s="270"/>
      <c r="W20" s="270"/>
      <c r="X20" s="270"/>
      <c r="Y20" s="270"/>
      <c r="Z20" s="270"/>
      <c r="AA20" s="270"/>
      <c r="AB20" s="270"/>
      <c r="AC20" s="270"/>
      <c r="AD20" s="270"/>
      <c r="AE20" s="270"/>
      <c r="AF20" s="270"/>
      <c r="AG20" s="270"/>
      <c r="AH20" s="270"/>
      <c r="AI20" s="270"/>
      <c r="AJ20" s="270"/>
      <c r="AK20" s="270"/>
      <c r="AL20" s="270"/>
      <c r="AM20" s="270"/>
      <c r="AN20" s="270"/>
      <c r="AO20" s="270"/>
      <c r="AP20" s="270"/>
      <c r="AQ20" s="270"/>
      <c r="AR20" s="270"/>
      <c r="AS20" s="270"/>
      <c r="AT20" s="270"/>
      <c r="AU20" s="270"/>
      <c r="AV20" s="268" t="str">
        <f t="shared" si="1"/>
        <v/>
      </c>
      <c r="AW20" s="268" t="str">
        <f t="shared" si="0"/>
        <v/>
      </c>
      <c r="AX20" s="185"/>
      <c r="AY20" s="182"/>
    </row>
    <row r="21" spans="2:51" s="181" customFormat="1" ht="17.100000000000001" customHeight="1">
      <c r="B21" s="182"/>
      <c r="C21" s="183"/>
      <c r="D21" s="260" t="str">
        <f>IF(ข้อมูลนร.2!D18="","",ข้อมูลนร.2!D18)</f>
        <v/>
      </c>
      <c r="E21" s="648" t="str">
        <f>IF(ข้อมูลนร.2!G18="","",ข้อมูลนร.2!G18)</f>
        <v/>
      </c>
      <c r="F21" s="649"/>
      <c r="G21" s="261"/>
      <c r="H21" s="270"/>
      <c r="I21" s="270"/>
      <c r="J21" s="270"/>
      <c r="K21" s="270"/>
      <c r="L21" s="270"/>
      <c r="M21" s="270"/>
      <c r="N21" s="270"/>
      <c r="O21" s="270"/>
      <c r="P21" s="270"/>
      <c r="Q21" s="270"/>
      <c r="R21" s="270"/>
      <c r="S21" s="270"/>
      <c r="T21" s="270"/>
      <c r="U21" s="270"/>
      <c r="V21" s="270"/>
      <c r="W21" s="270"/>
      <c r="X21" s="270"/>
      <c r="Y21" s="270"/>
      <c r="Z21" s="270"/>
      <c r="AA21" s="270"/>
      <c r="AB21" s="270"/>
      <c r="AC21" s="270"/>
      <c r="AD21" s="270"/>
      <c r="AE21" s="270"/>
      <c r="AF21" s="270"/>
      <c r="AG21" s="270"/>
      <c r="AH21" s="270"/>
      <c r="AI21" s="270"/>
      <c r="AJ21" s="270"/>
      <c r="AK21" s="270"/>
      <c r="AL21" s="270"/>
      <c r="AM21" s="270"/>
      <c r="AN21" s="270"/>
      <c r="AO21" s="270"/>
      <c r="AP21" s="270"/>
      <c r="AQ21" s="270"/>
      <c r="AR21" s="270"/>
      <c r="AS21" s="270"/>
      <c r="AT21" s="270"/>
      <c r="AU21" s="270"/>
      <c r="AV21" s="268" t="str">
        <f t="shared" si="1"/>
        <v/>
      </c>
      <c r="AW21" s="268" t="str">
        <f t="shared" si="0"/>
        <v/>
      </c>
      <c r="AX21" s="185"/>
      <c r="AY21" s="182"/>
    </row>
    <row r="22" spans="2:51" s="181" customFormat="1" ht="17.100000000000001" customHeight="1">
      <c r="B22" s="182"/>
      <c r="C22" s="183"/>
      <c r="D22" s="260" t="str">
        <f>IF(ข้อมูลนร.2!D19="","",ข้อมูลนร.2!D19)</f>
        <v/>
      </c>
      <c r="E22" s="648" t="str">
        <f>IF(ข้อมูลนร.2!G19="","",ข้อมูลนร.2!G19)</f>
        <v/>
      </c>
      <c r="F22" s="649"/>
      <c r="G22" s="261"/>
      <c r="H22" s="270"/>
      <c r="I22" s="270"/>
      <c r="J22" s="270"/>
      <c r="K22" s="270"/>
      <c r="L22" s="270"/>
      <c r="M22" s="270"/>
      <c r="N22" s="270"/>
      <c r="O22" s="270"/>
      <c r="P22" s="270"/>
      <c r="Q22" s="270"/>
      <c r="R22" s="270"/>
      <c r="S22" s="270"/>
      <c r="T22" s="270"/>
      <c r="U22" s="270"/>
      <c r="V22" s="270"/>
      <c r="W22" s="270"/>
      <c r="X22" s="270"/>
      <c r="Y22" s="270"/>
      <c r="Z22" s="270"/>
      <c r="AA22" s="270"/>
      <c r="AB22" s="270"/>
      <c r="AC22" s="270"/>
      <c r="AD22" s="270"/>
      <c r="AE22" s="270"/>
      <c r="AF22" s="270"/>
      <c r="AG22" s="270"/>
      <c r="AH22" s="270"/>
      <c r="AI22" s="270"/>
      <c r="AJ22" s="270"/>
      <c r="AK22" s="270"/>
      <c r="AL22" s="270"/>
      <c r="AM22" s="270"/>
      <c r="AN22" s="270"/>
      <c r="AO22" s="270"/>
      <c r="AP22" s="270"/>
      <c r="AQ22" s="270"/>
      <c r="AR22" s="270"/>
      <c r="AS22" s="270"/>
      <c r="AT22" s="270"/>
      <c r="AU22" s="270"/>
      <c r="AV22" s="268" t="str">
        <f t="shared" si="1"/>
        <v/>
      </c>
      <c r="AW22" s="268" t="str">
        <f t="shared" si="0"/>
        <v/>
      </c>
      <c r="AX22" s="185"/>
      <c r="AY22" s="182"/>
    </row>
    <row r="23" spans="2:51" s="181" customFormat="1" ht="17.100000000000001" customHeight="1">
      <c r="B23" s="182"/>
      <c r="C23" s="183"/>
      <c r="D23" s="260" t="str">
        <f>IF(ข้อมูลนร.2!D20="","",ข้อมูลนร.2!D20)</f>
        <v/>
      </c>
      <c r="E23" s="648" t="str">
        <f>IF(ข้อมูลนร.2!G20="","",ข้อมูลนร.2!G20)</f>
        <v/>
      </c>
      <c r="F23" s="649"/>
      <c r="G23" s="261"/>
      <c r="H23" s="270"/>
      <c r="I23" s="270"/>
      <c r="J23" s="270"/>
      <c r="K23" s="270"/>
      <c r="L23" s="270"/>
      <c r="M23" s="270"/>
      <c r="N23" s="270"/>
      <c r="O23" s="270"/>
      <c r="P23" s="270"/>
      <c r="Q23" s="270"/>
      <c r="R23" s="270"/>
      <c r="S23" s="270"/>
      <c r="T23" s="270"/>
      <c r="U23" s="270"/>
      <c r="V23" s="270"/>
      <c r="W23" s="270"/>
      <c r="X23" s="270"/>
      <c r="Y23" s="270"/>
      <c r="Z23" s="270"/>
      <c r="AA23" s="270"/>
      <c r="AB23" s="270"/>
      <c r="AC23" s="270"/>
      <c r="AD23" s="270"/>
      <c r="AE23" s="270"/>
      <c r="AF23" s="270"/>
      <c r="AG23" s="270"/>
      <c r="AH23" s="270"/>
      <c r="AI23" s="270"/>
      <c r="AJ23" s="270"/>
      <c r="AK23" s="270"/>
      <c r="AL23" s="270"/>
      <c r="AM23" s="270"/>
      <c r="AN23" s="270"/>
      <c r="AO23" s="270"/>
      <c r="AP23" s="270"/>
      <c r="AQ23" s="270"/>
      <c r="AR23" s="270"/>
      <c r="AS23" s="270"/>
      <c r="AT23" s="270"/>
      <c r="AU23" s="270"/>
      <c r="AV23" s="268" t="str">
        <f t="shared" si="1"/>
        <v/>
      </c>
      <c r="AW23" s="268" t="str">
        <f t="shared" si="0"/>
        <v/>
      </c>
      <c r="AX23" s="185"/>
      <c r="AY23" s="182"/>
    </row>
    <row r="24" spans="2:51" s="181" customFormat="1" ht="17.100000000000001" customHeight="1">
      <c r="B24" s="182"/>
      <c r="C24" s="183"/>
      <c r="D24" s="260" t="str">
        <f>IF(ข้อมูลนร.2!D21="","",ข้อมูลนร.2!D21)</f>
        <v/>
      </c>
      <c r="E24" s="648" t="str">
        <f>IF(ข้อมูลนร.2!G21="","",ข้อมูลนร.2!G21)</f>
        <v/>
      </c>
      <c r="F24" s="649"/>
      <c r="G24" s="261"/>
      <c r="H24" s="270"/>
      <c r="I24" s="270"/>
      <c r="J24" s="270"/>
      <c r="K24" s="270"/>
      <c r="L24" s="270"/>
      <c r="M24" s="270"/>
      <c r="N24" s="270"/>
      <c r="O24" s="270"/>
      <c r="P24" s="270"/>
      <c r="Q24" s="270"/>
      <c r="R24" s="270"/>
      <c r="S24" s="270"/>
      <c r="T24" s="270"/>
      <c r="U24" s="270"/>
      <c r="V24" s="270"/>
      <c r="W24" s="270"/>
      <c r="X24" s="270"/>
      <c r="Y24" s="270"/>
      <c r="Z24" s="270"/>
      <c r="AA24" s="270"/>
      <c r="AB24" s="270"/>
      <c r="AC24" s="270"/>
      <c r="AD24" s="270"/>
      <c r="AE24" s="270"/>
      <c r="AF24" s="270"/>
      <c r="AG24" s="270"/>
      <c r="AH24" s="270"/>
      <c r="AI24" s="270"/>
      <c r="AJ24" s="270"/>
      <c r="AK24" s="270"/>
      <c r="AL24" s="270"/>
      <c r="AM24" s="270"/>
      <c r="AN24" s="270"/>
      <c r="AO24" s="270"/>
      <c r="AP24" s="270"/>
      <c r="AQ24" s="270"/>
      <c r="AR24" s="270"/>
      <c r="AS24" s="270"/>
      <c r="AT24" s="270"/>
      <c r="AU24" s="270"/>
      <c r="AV24" s="268" t="str">
        <f t="shared" si="1"/>
        <v/>
      </c>
      <c r="AW24" s="268" t="str">
        <f t="shared" si="0"/>
        <v/>
      </c>
      <c r="AX24" s="185"/>
      <c r="AY24" s="182"/>
    </row>
    <row r="25" spans="2:51" s="181" customFormat="1" ht="17.100000000000001" customHeight="1">
      <c r="B25" s="182"/>
      <c r="C25" s="183"/>
      <c r="D25" s="260" t="str">
        <f>IF(ข้อมูลนร.2!D22="","",ข้อมูลนร.2!D22)</f>
        <v/>
      </c>
      <c r="E25" s="648" t="str">
        <f>IF(ข้อมูลนร.2!G22="","",ข้อมูลนร.2!G22)</f>
        <v/>
      </c>
      <c r="F25" s="649"/>
      <c r="G25" s="261"/>
      <c r="H25" s="270"/>
      <c r="I25" s="270"/>
      <c r="J25" s="270"/>
      <c r="K25" s="270"/>
      <c r="L25" s="270"/>
      <c r="M25" s="270"/>
      <c r="N25" s="270"/>
      <c r="O25" s="270"/>
      <c r="P25" s="270"/>
      <c r="Q25" s="270"/>
      <c r="R25" s="270"/>
      <c r="S25" s="270"/>
      <c r="T25" s="270"/>
      <c r="U25" s="270"/>
      <c r="V25" s="270"/>
      <c r="W25" s="270"/>
      <c r="X25" s="270"/>
      <c r="Y25" s="270"/>
      <c r="Z25" s="270"/>
      <c r="AA25" s="270"/>
      <c r="AB25" s="270"/>
      <c r="AC25" s="270"/>
      <c r="AD25" s="270"/>
      <c r="AE25" s="270"/>
      <c r="AF25" s="270"/>
      <c r="AG25" s="270"/>
      <c r="AH25" s="270"/>
      <c r="AI25" s="270"/>
      <c r="AJ25" s="270"/>
      <c r="AK25" s="270"/>
      <c r="AL25" s="270"/>
      <c r="AM25" s="270"/>
      <c r="AN25" s="270"/>
      <c r="AO25" s="270"/>
      <c r="AP25" s="270"/>
      <c r="AQ25" s="270"/>
      <c r="AR25" s="270"/>
      <c r="AS25" s="270"/>
      <c r="AT25" s="270"/>
      <c r="AU25" s="270"/>
      <c r="AV25" s="268" t="str">
        <f t="shared" si="1"/>
        <v/>
      </c>
      <c r="AW25" s="268" t="str">
        <f t="shared" si="0"/>
        <v/>
      </c>
      <c r="AX25" s="185"/>
      <c r="AY25" s="182"/>
    </row>
    <row r="26" spans="2:51" s="181" customFormat="1" ht="17.100000000000001" customHeight="1">
      <c r="B26" s="182"/>
      <c r="C26" s="183"/>
      <c r="D26" s="260" t="str">
        <f>IF(ข้อมูลนร.2!D23="","",ข้อมูลนร.2!D23)</f>
        <v/>
      </c>
      <c r="E26" s="648" t="str">
        <f>IF(ข้อมูลนร.2!G23="","",ข้อมูลนร.2!G23)</f>
        <v/>
      </c>
      <c r="F26" s="649"/>
      <c r="G26" s="261"/>
      <c r="H26" s="270"/>
      <c r="I26" s="270"/>
      <c r="J26" s="270"/>
      <c r="K26" s="270"/>
      <c r="L26" s="270"/>
      <c r="M26" s="270"/>
      <c r="N26" s="270"/>
      <c r="O26" s="270"/>
      <c r="P26" s="270"/>
      <c r="Q26" s="270"/>
      <c r="R26" s="270"/>
      <c r="S26" s="270"/>
      <c r="T26" s="270"/>
      <c r="U26" s="270"/>
      <c r="V26" s="270"/>
      <c r="W26" s="270"/>
      <c r="X26" s="270"/>
      <c r="Y26" s="270"/>
      <c r="Z26" s="270"/>
      <c r="AA26" s="270"/>
      <c r="AB26" s="270"/>
      <c r="AC26" s="270"/>
      <c r="AD26" s="270"/>
      <c r="AE26" s="270"/>
      <c r="AF26" s="270"/>
      <c r="AG26" s="270"/>
      <c r="AH26" s="270"/>
      <c r="AI26" s="270"/>
      <c r="AJ26" s="270"/>
      <c r="AK26" s="270"/>
      <c r="AL26" s="270"/>
      <c r="AM26" s="270"/>
      <c r="AN26" s="270"/>
      <c r="AO26" s="270"/>
      <c r="AP26" s="270"/>
      <c r="AQ26" s="270"/>
      <c r="AR26" s="270"/>
      <c r="AS26" s="270"/>
      <c r="AT26" s="270"/>
      <c r="AU26" s="270"/>
      <c r="AV26" s="268" t="str">
        <f t="shared" si="1"/>
        <v/>
      </c>
      <c r="AW26" s="268" t="str">
        <f t="shared" si="0"/>
        <v/>
      </c>
      <c r="AX26" s="185"/>
      <c r="AY26" s="182"/>
    </row>
    <row r="27" spans="2:51" s="181" customFormat="1" ht="17.100000000000001" customHeight="1">
      <c r="B27" s="182"/>
      <c r="C27" s="183"/>
      <c r="D27" s="260" t="str">
        <f>IF(ข้อมูลนร.2!D24="","",ข้อมูลนร.2!D24)</f>
        <v/>
      </c>
      <c r="E27" s="648" t="str">
        <f>IF(ข้อมูลนร.2!G24="","",ข้อมูลนร.2!G24)</f>
        <v/>
      </c>
      <c r="F27" s="649"/>
      <c r="G27" s="261"/>
      <c r="H27" s="270"/>
      <c r="I27" s="270"/>
      <c r="J27" s="270"/>
      <c r="K27" s="270"/>
      <c r="L27" s="270"/>
      <c r="M27" s="270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  <c r="Z27" s="270"/>
      <c r="AA27" s="270"/>
      <c r="AB27" s="270"/>
      <c r="AC27" s="270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68" t="str">
        <f t="shared" si="1"/>
        <v/>
      </c>
      <c r="AW27" s="268" t="str">
        <f t="shared" si="0"/>
        <v/>
      </c>
      <c r="AX27" s="185"/>
      <c r="AY27" s="182"/>
    </row>
    <row r="28" spans="2:51" s="181" customFormat="1" ht="17.100000000000001" customHeight="1">
      <c r="B28" s="182"/>
      <c r="C28" s="183"/>
      <c r="D28" s="260" t="str">
        <f>IF(ข้อมูลนร.2!D25="","",ข้อมูลนร.2!D25)</f>
        <v/>
      </c>
      <c r="E28" s="648" t="str">
        <f>IF(ข้อมูลนร.2!G25="","",ข้อมูลนร.2!G25)</f>
        <v/>
      </c>
      <c r="F28" s="649"/>
      <c r="G28" s="261"/>
      <c r="H28" s="270"/>
      <c r="I28" s="270"/>
      <c r="J28" s="270"/>
      <c r="K28" s="270"/>
      <c r="L28" s="270"/>
      <c r="M28" s="270"/>
      <c r="N28" s="270"/>
      <c r="O28" s="270"/>
      <c r="P28" s="270"/>
      <c r="Q28" s="270"/>
      <c r="R28" s="270"/>
      <c r="S28" s="270"/>
      <c r="T28" s="270"/>
      <c r="U28" s="270"/>
      <c r="V28" s="270"/>
      <c r="W28" s="270"/>
      <c r="X28" s="270"/>
      <c r="Y28" s="270"/>
      <c r="Z28" s="270"/>
      <c r="AA28" s="270"/>
      <c r="AB28" s="270"/>
      <c r="AC28" s="270"/>
      <c r="AD28" s="270"/>
      <c r="AE28" s="270"/>
      <c r="AF28" s="270"/>
      <c r="AG28" s="270"/>
      <c r="AH28" s="270"/>
      <c r="AI28" s="270"/>
      <c r="AJ28" s="270"/>
      <c r="AK28" s="270"/>
      <c r="AL28" s="270"/>
      <c r="AM28" s="270"/>
      <c r="AN28" s="270"/>
      <c r="AO28" s="270"/>
      <c r="AP28" s="270"/>
      <c r="AQ28" s="270"/>
      <c r="AR28" s="270"/>
      <c r="AS28" s="270"/>
      <c r="AT28" s="270"/>
      <c r="AU28" s="270"/>
      <c r="AV28" s="268" t="str">
        <f t="shared" si="1"/>
        <v/>
      </c>
      <c r="AW28" s="268" t="str">
        <f t="shared" si="0"/>
        <v/>
      </c>
      <c r="AX28" s="185"/>
      <c r="AY28" s="182"/>
    </row>
    <row r="29" spans="2:51" s="181" customFormat="1" ht="17.100000000000001" customHeight="1">
      <c r="B29" s="182"/>
      <c r="C29" s="183"/>
      <c r="D29" s="260" t="str">
        <f>IF(ข้อมูลนร.2!D26="","",ข้อมูลนร.2!D26)</f>
        <v/>
      </c>
      <c r="E29" s="648" t="str">
        <f>IF(ข้อมูลนร.2!G26="","",ข้อมูลนร.2!G26)</f>
        <v/>
      </c>
      <c r="F29" s="649"/>
      <c r="G29" s="261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/>
      <c r="S29" s="270"/>
      <c r="T29" s="270"/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270"/>
      <c r="AM29" s="270"/>
      <c r="AN29" s="270"/>
      <c r="AO29" s="270"/>
      <c r="AP29" s="270"/>
      <c r="AQ29" s="270"/>
      <c r="AR29" s="270"/>
      <c r="AS29" s="270"/>
      <c r="AT29" s="270"/>
      <c r="AU29" s="270"/>
      <c r="AV29" s="268" t="str">
        <f t="shared" si="1"/>
        <v/>
      </c>
      <c r="AW29" s="268" t="str">
        <f t="shared" si="0"/>
        <v/>
      </c>
      <c r="AX29" s="185"/>
      <c r="AY29" s="182"/>
    </row>
    <row r="30" spans="2:51" s="181" customFormat="1" ht="17.100000000000001" customHeight="1">
      <c r="B30" s="182"/>
      <c r="C30" s="183"/>
      <c r="D30" s="260" t="str">
        <f>IF(ข้อมูลนร.2!D27="","",ข้อมูลนร.2!D27)</f>
        <v/>
      </c>
      <c r="E30" s="648" t="str">
        <f>IF(ข้อมูลนร.2!G27="","",ข้อมูลนร.2!G27)</f>
        <v/>
      </c>
      <c r="F30" s="649"/>
      <c r="G30" s="261"/>
      <c r="H30" s="270"/>
      <c r="I30" s="270"/>
      <c r="J30" s="270"/>
      <c r="K30" s="270"/>
      <c r="L30" s="270"/>
      <c r="M30" s="270"/>
      <c r="N30" s="270"/>
      <c r="O30" s="270"/>
      <c r="P30" s="270"/>
      <c r="Q30" s="270"/>
      <c r="R30" s="270"/>
      <c r="S30" s="270"/>
      <c r="T30" s="270"/>
      <c r="U30" s="270"/>
      <c r="V30" s="270"/>
      <c r="W30" s="270"/>
      <c r="X30" s="270"/>
      <c r="Y30" s="270"/>
      <c r="Z30" s="270"/>
      <c r="AA30" s="270"/>
      <c r="AB30" s="270"/>
      <c r="AC30" s="270"/>
      <c r="AD30" s="270"/>
      <c r="AE30" s="270"/>
      <c r="AF30" s="270"/>
      <c r="AG30" s="270"/>
      <c r="AH30" s="270"/>
      <c r="AI30" s="270"/>
      <c r="AJ30" s="270"/>
      <c r="AK30" s="270"/>
      <c r="AL30" s="270"/>
      <c r="AM30" s="270"/>
      <c r="AN30" s="270"/>
      <c r="AO30" s="270"/>
      <c r="AP30" s="270"/>
      <c r="AQ30" s="270"/>
      <c r="AR30" s="270"/>
      <c r="AS30" s="270"/>
      <c r="AT30" s="270"/>
      <c r="AU30" s="270"/>
      <c r="AV30" s="268" t="str">
        <f t="shared" si="1"/>
        <v/>
      </c>
      <c r="AW30" s="268" t="str">
        <f t="shared" si="0"/>
        <v/>
      </c>
      <c r="AX30" s="185"/>
      <c r="AY30" s="182"/>
    </row>
    <row r="31" spans="2:51" s="181" customFormat="1" ht="17.100000000000001" customHeight="1">
      <c r="B31" s="182"/>
      <c r="C31" s="183"/>
      <c r="D31" s="260" t="str">
        <f>IF(ข้อมูลนร.2!D28="","",ข้อมูลนร.2!D28)</f>
        <v/>
      </c>
      <c r="E31" s="648" t="str">
        <f>IF(ข้อมูลนร.2!G28="","",ข้อมูลนร.2!G28)</f>
        <v/>
      </c>
      <c r="F31" s="649"/>
      <c r="G31" s="261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  <c r="AU31" s="270"/>
      <c r="AV31" s="268" t="str">
        <f t="shared" si="1"/>
        <v/>
      </c>
      <c r="AW31" s="268" t="str">
        <f t="shared" si="0"/>
        <v/>
      </c>
      <c r="AX31" s="185"/>
      <c r="AY31" s="182"/>
    </row>
    <row r="32" spans="2:51" s="181" customFormat="1" ht="17.100000000000001" customHeight="1">
      <c r="B32" s="182"/>
      <c r="C32" s="183"/>
      <c r="D32" s="260" t="str">
        <f>IF(ข้อมูลนร.2!D29="","",ข้อมูลนร.2!D29)</f>
        <v/>
      </c>
      <c r="E32" s="648" t="str">
        <f>IF(ข้อมูลนร.2!G29="","",ข้อมูลนร.2!G29)</f>
        <v/>
      </c>
      <c r="F32" s="649"/>
      <c r="G32" s="261"/>
      <c r="H32" s="270"/>
      <c r="I32" s="270"/>
      <c r="J32" s="270"/>
      <c r="K32" s="270"/>
      <c r="L32" s="270"/>
      <c r="M32" s="270"/>
      <c r="N32" s="270"/>
      <c r="O32" s="270"/>
      <c r="P32" s="270"/>
      <c r="Q32" s="270"/>
      <c r="R32" s="270"/>
      <c r="S32" s="270"/>
      <c r="T32" s="270"/>
      <c r="U32" s="270"/>
      <c r="V32" s="270"/>
      <c r="W32" s="270"/>
      <c r="X32" s="270"/>
      <c r="Y32" s="270"/>
      <c r="Z32" s="270"/>
      <c r="AA32" s="270"/>
      <c r="AB32" s="270"/>
      <c r="AC32" s="270"/>
      <c r="AD32" s="270"/>
      <c r="AE32" s="270"/>
      <c r="AF32" s="270"/>
      <c r="AG32" s="270"/>
      <c r="AH32" s="270"/>
      <c r="AI32" s="270"/>
      <c r="AJ32" s="270"/>
      <c r="AK32" s="270"/>
      <c r="AL32" s="270"/>
      <c r="AM32" s="270"/>
      <c r="AN32" s="270"/>
      <c r="AO32" s="270"/>
      <c r="AP32" s="270"/>
      <c r="AQ32" s="270"/>
      <c r="AR32" s="270"/>
      <c r="AS32" s="270"/>
      <c r="AT32" s="270"/>
      <c r="AU32" s="270"/>
      <c r="AV32" s="268" t="str">
        <f t="shared" si="1"/>
        <v/>
      </c>
      <c r="AW32" s="268" t="str">
        <f t="shared" si="0"/>
        <v/>
      </c>
      <c r="AX32" s="185"/>
      <c r="AY32" s="182"/>
    </row>
    <row r="33" spans="2:51" s="181" customFormat="1" ht="17.100000000000001" customHeight="1">
      <c r="B33" s="182"/>
      <c r="C33" s="183"/>
      <c r="D33" s="260" t="str">
        <f>IF(ข้อมูลนร.2!D30="","",ข้อมูลนร.2!D30)</f>
        <v/>
      </c>
      <c r="E33" s="648" t="str">
        <f>IF(ข้อมูลนร.2!G30="","",ข้อมูลนร.2!G30)</f>
        <v/>
      </c>
      <c r="F33" s="649"/>
      <c r="G33" s="261"/>
      <c r="H33" s="270"/>
      <c r="I33" s="270"/>
      <c r="J33" s="270"/>
      <c r="K33" s="270"/>
      <c r="L33" s="270"/>
      <c r="M33" s="270"/>
      <c r="N33" s="270"/>
      <c r="O33" s="270"/>
      <c r="P33" s="270"/>
      <c r="Q33" s="270"/>
      <c r="R33" s="270"/>
      <c r="S33" s="270"/>
      <c r="T33" s="270"/>
      <c r="U33" s="270"/>
      <c r="V33" s="270"/>
      <c r="W33" s="270"/>
      <c r="X33" s="270"/>
      <c r="Y33" s="270"/>
      <c r="Z33" s="270"/>
      <c r="AA33" s="270"/>
      <c r="AB33" s="270"/>
      <c r="AC33" s="270"/>
      <c r="AD33" s="270"/>
      <c r="AE33" s="270"/>
      <c r="AF33" s="270"/>
      <c r="AG33" s="270"/>
      <c r="AH33" s="270"/>
      <c r="AI33" s="270"/>
      <c r="AJ33" s="270"/>
      <c r="AK33" s="270"/>
      <c r="AL33" s="270"/>
      <c r="AM33" s="270"/>
      <c r="AN33" s="270"/>
      <c r="AO33" s="270"/>
      <c r="AP33" s="270"/>
      <c r="AQ33" s="270"/>
      <c r="AR33" s="270"/>
      <c r="AS33" s="270"/>
      <c r="AT33" s="270"/>
      <c r="AU33" s="270"/>
      <c r="AV33" s="268" t="str">
        <f t="shared" si="1"/>
        <v/>
      </c>
      <c r="AW33" s="268" t="str">
        <f t="shared" si="0"/>
        <v/>
      </c>
      <c r="AX33" s="185"/>
      <c r="AY33" s="182"/>
    </row>
    <row r="34" spans="2:51" s="181" customFormat="1" ht="17.100000000000001" customHeight="1">
      <c r="B34" s="182"/>
      <c r="C34" s="183"/>
      <c r="D34" s="260" t="str">
        <f>IF(ข้อมูลนร.2!D31="","",ข้อมูลนร.2!D31)</f>
        <v/>
      </c>
      <c r="E34" s="648" t="str">
        <f>IF(ข้อมูลนร.2!G31="","",ข้อมูลนร.2!G31)</f>
        <v/>
      </c>
      <c r="F34" s="649"/>
      <c r="G34" s="261"/>
      <c r="H34" s="270"/>
      <c r="I34" s="270"/>
      <c r="J34" s="270"/>
      <c r="K34" s="270"/>
      <c r="L34" s="270"/>
      <c r="M34" s="270"/>
      <c r="N34" s="270"/>
      <c r="O34" s="270"/>
      <c r="P34" s="270"/>
      <c r="Q34" s="270"/>
      <c r="R34" s="270"/>
      <c r="S34" s="270"/>
      <c r="T34" s="270"/>
      <c r="U34" s="270"/>
      <c r="V34" s="270"/>
      <c r="W34" s="270"/>
      <c r="X34" s="270"/>
      <c r="Y34" s="270"/>
      <c r="Z34" s="270"/>
      <c r="AA34" s="270"/>
      <c r="AB34" s="270"/>
      <c r="AC34" s="270"/>
      <c r="AD34" s="270"/>
      <c r="AE34" s="270"/>
      <c r="AF34" s="270"/>
      <c r="AG34" s="270"/>
      <c r="AH34" s="270"/>
      <c r="AI34" s="270"/>
      <c r="AJ34" s="270"/>
      <c r="AK34" s="270"/>
      <c r="AL34" s="270"/>
      <c r="AM34" s="270"/>
      <c r="AN34" s="270"/>
      <c r="AO34" s="270"/>
      <c r="AP34" s="270"/>
      <c r="AQ34" s="270"/>
      <c r="AR34" s="270"/>
      <c r="AS34" s="270"/>
      <c r="AT34" s="270"/>
      <c r="AU34" s="270"/>
      <c r="AV34" s="268" t="str">
        <f t="shared" si="1"/>
        <v/>
      </c>
      <c r="AW34" s="268" t="str">
        <f t="shared" si="0"/>
        <v/>
      </c>
      <c r="AX34" s="185"/>
      <c r="AY34" s="182"/>
    </row>
    <row r="35" spans="2:51" s="181" customFormat="1" ht="17.100000000000001" customHeight="1">
      <c r="B35" s="182"/>
      <c r="C35" s="183"/>
      <c r="D35" s="260" t="str">
        <f>IF(ข้อมูลนร.2!D32="","",ข้อมูลนร.2!D32)</f>
        <v/>
      </c>
      <c r="E35" s="648" t="str">
        <f>IF(ข้อมูลนร.2!G32="","",ข้อมูลนร.2!G32)</f>
        <v/>
      </c>
      <c r="F35" s="649"/>
      <c r="G35" s="261"/>
      <c r="H35" s="270"/>
      <c r="I35" s="270"/>
      <c r="J35" s="270"/>
      <c r="K35" s="270"/>
      <c r="L35" s="270"/>
      <c r="M35" s="270"/>
      <c r="N35" s="270"/>
      <c r="O35" s="270"/>
      <c r="P35" s="270"/>
      <c r="Q35" s="270"/>
      <c r="R35" s="270"/>
      <c r="S35" s="270"/>
      <c r="T35" s="270"/>
      <c r="U35" s="270"/>
      <c r="V35" s="270"/>
      <c r="W35" s="270"/>
      <c r="X35" s="270"/>
      <c r="Y35" s="270"/>
      <c r="Z35" s="270"/>
      <c r="AA35" s="270"/>
      <c r="AB35" s="270"/>
      <c r="AC35" s="270"/>
      <c r="AD35" s="270"/>
      <c r="AE35" s="270"/>
      <c r="AF35" s="270"/>
      <c r="AG35" s="270"/>
      <c r="AH35" s="270"/>
      <c r="AI35" s="270"/>
      <c r="AJ35" s="270"/>
      <c r="AK35" s="270"/>
      <c r="AL35" s="270"/>
      <c r="AM35" s="270"/>
      <c r="AN35" s="270"/>
      <c r="AO35" s="270"/>
      <c r="AP35" s="270"/>
      <c r="AQ35" s="270"/>
      <c r="AR35" s="270"/>
      <c r="AS35" s="270"/>
      <c r="AT35" s="270"/>
      <c r="AU35" s="270"/>
      <c r="AV35" s="268" t="str">
        <f t="shared" si="1"/>
        <v/>
      </c>
      <c r="AW35" s="268" t="str">
        <f t="shared" si="0"/>
        <v/>
      </c>
      <c r="AX35" s="185"/>
      <c r="AY35" s="182"/>
    </row>
    <row r="36" spans="2:51" s="181" customFormat="1" ht="17.100000000000001" customHeight="1">
      <c r="B36" s="182"/>
      <c r="C36" s="183"/>
      <c r="D36" s="260" t="str">
        <f>IF(ข้อมูลนร.2!D33="","",ข้อมูลนร.2!D33)</f>
        <v/>
      </c>
      <c r="E36" s="648" t="str">
        <f>IF(ข้อมูลนร.2!G33="","",ข้อมูลนร.2!G33)</f>
        <v/>
      </c>
      <c r="F36" s="649"/>
      <c r="G36" s="261"/>
      <c r="H36" s="270"/>
      <c r="I36" s="270"/>
      <c r="J36" s="270"/>
      <c r="K36" s="270"/>
      <c r="L36" s="270"/>
      <c r="M36" s="270"/>
      <c r="N36" s="270"/>
      <c r="O36" s="270"/>
      <c r="P36" s="270"/>
      <c r="Q36" s="270"/>
      <c r="R36" s="270"/>
      <c r="S36" s="270"/>
      <c r="T36" s="270"/>
      <c r="U36" s="270"/>
      <c r="V36" s="270"/>
      <c r="W36" s="270"/>
      <c r="X36" s="270"/>
      <c r="Y36" s="270"/>
      <c r="Z36" s="270"/>
      <c r="AA36" s="270"/>
      <c r="AB36" s="270"/>
      <c r="AC36" s="270"/>
      <c r="AD36" s="270"/>
      <c r="AE36" s="270"/>
      <c r="AF36" s="270"/>
      <c r="AG36" s="270"/>
      <c r="AH36" s="270"/>
      <c r="AI36" s="270"/>
      <c r="AJ36" s="270"/>
      <c r="AK36" s="270"/>
      <c r="AL36" s="270"/>
      <c r="AM36" s="270"/>
      <c r="AN36" s="270"/>
      <c r="AO36" s="270"/>
      <c r="AP36" s="270"/>
      <c r="AQ36" s="270"/>
      <c r="AR36" s="270"/>
      <c r="AS36" s="270"/>
      <c r="AT36" s="270"/>
      <c r="AU36" s="270"/>
      <c r="AV36" s="268" t="str">
        <f t="shared" si="1"/>
        <v/>
      </c>
      <c r="AW36" s="268" t="str">
        <f t="shared" si="0"/>
        <v/>
      </c>
      <c r="AX36" s="185"/>
      <c r="AY36" s="182"/>
    </row>
    <row r="37" spans="2:51" s="181" customFormat="1" ht="17.100000000000001" customHeight="1">
      <c r="B37" s="182"/>
      <c r="C37" s="183"/>
      <c r="D37" s="260" t="str">
        <f>IF(ข้อมูลนร.2!D34="","",ข้อมูลนร.2!D34)</f>
        <v/>
      </c>
      <c r="E37" s="648" t="str">
        <f>IF(ข้อมูลนร.2!G34="","",ข้อมูลนร.2!G34)</f>
        <v/>
      </c>
      <c r="F37" s="649"/>
      <c r="G37" s="261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68" t="str">
        <f t="shared" si="1"/>
        <v/>
      </c>
      <c r="AW37" s="268" t="str">
        <f t="shared" si="0"/>
        <v/>
      </c>
      <c r="AX37" s="185"/>
      <c r="AY37" s="182"/>
    </row>
    <row r="38" spans="2:51" s="181" customFormat="1" ht="17.100000000000001" customHeight="1">
      <c r="B38" s="182"/>
      <c r="C38" s="183"/>
      <c r="D38" s="260" t="str">
        <f>IF(ข้อมูลนร.2!D35="","",ข้อมูลนร.2!D35)</f>
        <v/>
      </c>
      <c r="E38" s="648" t="str">
        <f>IF(ข้อมูลนร.2!G35="","",ข้อมูลนร.2!G35)</f>
        <v/>
      </c>
      <c r="F38" s="649"/>
      <c r="G38" s="261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270"/>
      <c r="U38" s="270"/>
      <c r="V38" s="270"/>
      <c r="W38" s="270"/>
      <c r="X38" s="270"/>
      <c r="Y38" s="270"/>
      <c r="Z38" s="270"/>
      <c r="AA38" s="270"/>
      <c r="AB38" s="270"/>
      <c r="AC38" s="270"/>
      <c r="AD38" s="270"/>
      <c r="AE38" s="270"/>
      <c r="AF38" s="270"/>
      <c r="AG38" s="270"/>
      <c r="AH38" s="270"/>
      <c r="AI38" s="270"/>
      <c r="AJ38" s="270"/>
      <c r="AK38" s="270"/>
      <c r="AL38" s="270"/>
      <c r="AM38" s="270"/>
      <c r="AN38" s="270"/>
      <c r="AO38" s="270"/>
      <c r="AP38" s="270"/>
      <c r="AQ38" s="270"/>
      <c r="AR38" s="270"/>
      <c r="AS38" s="270"/>
      <c r="AT38" s="270"/>
      <c r="AU38" s="270"/>
      <c r="AV38" s="268" t="str">
        <f t="shared" si="1"/>
        <v/>
      </c>
      <c r="AW38" s="268" t="str">
        <f t="shared" si="0"/>
        <v/>
      </c>
      <c r="AX38" s="185"/>
      <c r="AY38" s="182"/>
    </row>
    <row r="39" spans="2:51" s="181" customFormat="1" ht="17.100000000000001" customHeight="1">
      <c r="B39" s="182"/>
      <c r="C39" s="183"/>
      <c r="D39" s="260" t="str">
        <f>IF(ข้อมูลนร.2!D36="","",ข้อมูลนร.2!D36)</f>
        <v/>
      </c>
      <c r="E39" s="648" t="str">
        <f>IF(ข้อมูลนร.2!G36="","",ข้อมูลนร.2!G36)</f>
        <v/>
      </c>
      <c r="F39" s="649"/>
      <c r="G39" s="261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68" t="str">
        <f t="shared" si="1"/>
        <v/>
      </c>
      <c r="AW39" s="268" t="str">
        <f t="shared" si="0"/>
        <v/>
      </c>
      <c r="AX39" s="185"/>
      <c r="AY39" s="182"/>
    </row>
    <row r="40" spans="2:51" s="181" customFormat="1" ht="17.100000000000001" customHeight="1">
      <c r="B40" s="182"/>
      <c r="C40" s="183"/>
      <c r="D40" s="260" t="str">
        <f>IF(ข้อมูลนร.2!D37="","",ข้อมูลนร.2!D37)</f>
        <v/>
      </c>
      <c r="E40" s="648" t="str">
        <f>IF(ข้อมูลนร.2!G37="","",ข้อมูลนร.2!G37)</f>
        <v/>
      </c>
      <c r="F40" s="649"/>
      <c r="G40" s="261"/>
      <c r="H40" s="270"/>
      <c r="I40" s="270"/>
      <c r="J40" s="270"/>
      <c r="K40" s="270"/>
      <c r="L40" s="270"/>
      <c r="M40" s="270"/>
      <c r="N40" s="270"/>
      <c r="O40" s="270"/>
      <c r="P40" s="270"/>
      <c r="Q40" s="270"/>
      <c r="R40" s="270"/>
      <c r="S40" s="270"/>
      <c r="T40" s="270"/>
      <c r="U40" s="270"/>
      <c r="V40" s="270"/>
      <c r="W40" s="270"/>
      <c r="X40" s="270"/>
      <c r="Y40" s="270"/>
      <c r="Z40" s="270"/>
      <c r="AA40" s="270"/>
      <c r="AB40" s="270"/>
      <c r="AC40" s="270"/>
      <c r="AD40" s="270"/>
      <c r="AE40" s="270"/>
      <c r="AF40" s="270"/>
      <c r="AG40" s="270"/>
      <c r="AH40" s="270"/>
      <c r="AI40" s="270"/>
      <c r="AJ40" s="270"/>
      <c r="AK40" s="270"/>
      <c r="AL40" s="270"/>
      <c r="AM40" s="270"/>
      <c r="AN40" s="270"/>
      <c r="AO40" s="270"/>
      <c r="AP40" s="270"/>
      <c r="AQ40" s="270"/>
      <c r="AR40" s="270"/>
      <c r="AS40" s="270"/>
      <c r="AT40" s="270"/>
      <c r="AU40" s="270"/>
      <c r="AV40" s="268" t="str">
        <f t="shared" si="1"/>
        <v/>
      </c>
      <c r="AW40" s="268" t="str">
        <f t="shared" si="0"/>
        <v/>
      </c>
      <c r="AX40" s="185"/>
      <c r="AY40" s="182"/>
    </row>
    <row r="41" spans="2:51" s="181" customFormat="1" ht="17.100000000000001" customHeight="1">
      <c r="B41" s="182"/>
      <c r="C41" s="183"/>
      <c r="D41" s="260" t="str">
        <f>IF(ข้อมูลนร.2!D38="","",ข้อมูลนร.2!D38)</f>
        <v/>
      </c>
      <c r="E41" s="648" t="str">
        <f>IF(ข้อมูลนร.2!G38="","",ข้อมูลนร.2!G38)</f>
        <v/>
      </c>
      <c r="F41" s="649"/>
      <c r="G41" s="261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68" t="str">
        <f t="shared" si="1"/>
        <v/>
      </c>
      <c r="AW41" s="268" t="str">
        <f t="shared" si="0"/>
        <v/>
      </c>
      <c r="AX41" s="185"/>
      <c r="AY41" s="182"/>
    </row>
    <row r="42" spans="2:51" s="181" customFormat="1" ht="17.100000000000001" customHeight="1">
      <c r="B42" s="182"/>
      <c r="C42" s="183"/>
      <c r="D42" s="260" t="str">
        <f>IF(ข้อมูลนร.2!D39="","",ข้อมูลนร.2!D39)</f>
        <v/>
      </c>
      <c r="E42" s="648" t="str">
        <f>IF(ข้อมูลนร.2!G39="","",ข้อมูลนร.2!G39)</f>
        <v/>
      </c>
      <c r="F42" s="649"/>
      <c r="G42" s="261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68" t="str">
        <f t="shared" si="1"/>
        <v/>
      </c>
      <c r="AW42" s="268" t="str">
        <f t="shared" si="0"/>
        <v/>
      </c>
      <c r="AX42" s="185"/>
      <c r="AY42" s="182"/>
    </row>
    <row r="43" spans="2:51" s="181" customFormat="1" ht="17.100000000000001" customHeight="1">
      <c r="B43" s="182"/>
      <c r="C43" s="183"/>
      <c r="D43" s="260" t="str">
        <f>IF(ข้อมูลนร.2!D40="","",ข้อมูลนร.2!D40)</f>
        <v/>
      </c>
      <c r="E43" s="648" t="str">
        <f>IF(ข้อมูลนร.2!G40="","",ข้อมูลนร.2!G40)</f>
        <v/>
      </c>
      <c r="F43" s="649"/>
      <c r="G43" s="261"/>
      <c r="H43" s="270"/>
      <c r="I43" s="270"/>
      <c r="J43" s="270"/>
      <c r="K43" s="270"/>
      <c r="L43" s="270"/>
      <c r="M43" s="270"/>
      <c r="N43" s="270"/>
      <c r="O43" s="270"/>
      <c r="P43" s="270"/>
      <c r="Q43" s="270"/>
      <c r="R43" s="270"/>
      <c r="S43" s="270"/>
      <c r="T43" s="270"/>
      <c r="U43" s="270"/>
      <c r="V43" s="270"/>
      <c r="W43" s="270"/>
      <c r="X43" s="270"/>
      <c r="Y43" s="270"/>
      <c r="Z43" s="270"/>
      <c r="AA43" s="270"/>
      <c r="AB43" s="270"/>
      <c r="AC43" s="270"/>
      <c r="AD43" s="270"/>
      <c r="AE43" s="270"/>
      <c r="AF43" s="270"/>
      <c r="AG43" s="270"/>
      <c r="AH43" s="270"/>
      <c r="AI43" s="270"/>
      <c r="AJ43" s="270"/>
      <c r="AK43" s="270"/>
      <c r="AL43" s="270"/>
      <c r="AM43" s="270"/>
      <c r="AN43" s="270"/>
      <c r="AO43" s="270"/>
      <c r="AP43" s="270"/>
      <c r="AQ43" s="270"/>
      <c r="AR43" s="270"/>
      <c r="AS43" s="270"/>
      <c r="AT43" s="270"/>
      <c r="AU43" s="270"/>
      <c r="AV43" s="268" t="str">
        <f t="shared" si="1"/>
        <v/>
      </c>
      <c r="AW43" s="268" t="str">
        <f t="shared" si="0"/>
        <v/>
      </c>
      <c r="AX43" s="185"/>
      <c r="AY43" s="182"/>
    </row>
    <row r="44" spans="2:51" s="181" customFormat="1" ht="17.100000000000001" customHeight="1">
      <c r="B44" s="182"/>
      <c r="C44" s="183"/>
      <c r="D44" s="260" t="str">
        <f>IF(ข้อมูลนร.2!D41="","",ข้อมูลนร.2!D41)</f>
        <v/>
      </c>
      <c r="E44" s="648" t="str">
        <f>IF(ข้อมูลนร.2!G41="","",ข้อมูลนร.2!G41)</f>
        <v/>
      </c>
      <c r="F44" s="649"/>
      <c r="G44" s="261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68" t="str">
        <f t="shared" si="1"/>
        <v/>
      </c>
      <c r="AW44" s="268" t="str">
        <f t="shared" ref="AW44" si="2">IF(AV44="","",IF(AV44=$AV$8,"ผ่าน","ไม่ผ่าน"))</f>
        <v/>
      </c>
      <c r="AX44" s="185"/>
      <c r="AY44" s="182"/>
    </row>
    <row r="45" spans="2:51" ht="18" customHeight="1">
      <c r="B45" s="149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49"/>
    </row>
    <row r="46" spans="2:51"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</row>
  </sheetData>
  <sheetProtection algorithmName="SHA-512" hashValue="THNsp+5vmll9vbkeLmpyst8vimfzKOeLAie9JRaPATAHCKOvpvDa6iZ6p1aZpowEY3UU1uFy4S/laPuoDQNVLQ==" saltValue="ja6JeswswhDCRow/kj1kTw==" spinCount="100000" sheet="1" objects="1" scenarios="1" selectLockedCells="1"/>
  <mergeCells count="50">
    <mergeCell ref="AC3:AI3"/>
    <mergeCell ref="AC4:AI4"/>
    <mergeCell ref="AJ4:AP4"/>
    <mergeCell ref="AQ4:AW4"/>
    <mergeCell ref="E44:F44"/>
    <mergeCell ref="E22:F22"/>
    <mergeCell ref="E23:F23"/>
    <mergeCell ref="AW6:AW9"/>
    <mergeCell ref="E10:F10"/>
    <mergeCell ref="E11:F11"/>
    <mergeCell ref="E12:F12"/>
    <mergeCell ref="E37:F37"/>
    <mergeCell ref="E38:F38"/>
    <mergeCell ref="E34:F34"/>
    <mergeCell ref="E35:F35"/>
    <mergeCell ref="E36:F36"/>
    <mergeCell ref="D6:D9"/>
    <mergeCell ref="E6:F9"/>
    <mergeCell ref="E24:F24"/>
    <mergeCell ref="E13:F13"/>
    <mergeCell ref="E14:F14"/>
    <mergeCell ref="E15:F15"/>
    <mergeCell ref="E16:F16"/>
    <mergeCell ref="E17:F17"/>
    <mergeCell ref="E18:F18"/>
    <mergeCell ref="E19:F19"/>
    <mergeCell ref="E20:F20"/>
    <mergeCell ref="E21:F21"/>
    <mergeCell ref="E29:F29"/>
    <mergeCell ref="E30:F30"/>
    <mergeCell ref="E25:F25"/>
    <mergeCell ref="E26:F26"/>
    <mergeCell ref="E27:F27"/>
    <mergeCell ref="E28:F28"/>
    <mergeCell ref="E42:F42"/>
    <mergeCell ref="E43:F43"/>
    <mergeCell ref="AQ3:AW3"/>
    <mergeCell ref="AJ3:AP3"/>
    <mergeCell ref="E39:F39"/>
    <mergeCell ref="E40:F40"/>
    <mergeCell ref="E41:F41"/>
    <mergeCell ref="H3:N3"/>
    <mergeCell ref="H4:N4"/>
    <mergeCell ref="O3:U3"/>
    <mergeCell ref="O4:U4"/>
    <mergeCell ref="V3:AB3"/>
    <mergeCell ref="V4:AB4"/>
    <mergeCell ref="E31:F31"/>
    <mergeCell ref="E32:F32"/>
    <mergeCell ref="E33:F33"/>
  </mergeCells>
  <pageMargins left="0.47244094488188981" right="0.19685039370078741" top="0.23622047244094491" bottom="0" header="0" footer="0"/>
  <pageSetup paperSize="9" orientation="portrait" blackAndWhite="1" horizontalDpi="4294967293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C1467"/>
  </sheetPr>
  <dimension ref="B1:AM46"/>
  <sheetViews>
    <sheetView showGridLines="0" showRowColHeaders="0" zoomScaleNormal="100" workbookViewId="0">
      <selection activeCell="G10" sqref="G10"/>
    </sheetView>
  </sheetViews>
  <sheetFormatPr defaultRowHeight="18.75"/>
  <cols>
    <col min="1" max="1" width="23.625" style="64" customWidth="1"/>
    <col min="2" max="2" width="4.625" style="64" customWidth="1"/>
    <col min="3" max="3" width="4.125" style="64" customWidth="1"/>
    <col min="4" max="4" width="3.5" style="64" customWidth="1"/>
    <col min="5" max="5" width="9" style="64"/>
    <col min="6" max="6" width="12.375" style="64" customWidth="1"/>
    <col min="7" max="24" width="3.125" style="69" customWidth="1"/>
    <col min="25" max="25" width="4.25" style="63" customWidth="1"/>
    <col min="26" max="26" width="6.5" style="63" customWidth="1"/>
    <col min="27" max="27" width="4.125" style="63" customWidth="1"/>
    <col min="28" max="29" width="4.625" style="64" customWidth="1"/>
    <col min="30" max="30" width="4.875" style="63" hidden="1" customWidth="1"/>
    <col min="31" max="38" width="4.625" style="63" hidden="1" customWidth="1"/>
    <col min="39" max="39" width="4.625" style="64" hidden="1" customWidth="1"/>
    <col min="40" max="40" width="9" style="64" customWidth="1"/>
    <col min="41" max="16384" width="9" style="64"/>
  </cols>
  <sheetData>
    <row r="1" spans="2:38" ht="23.1" customHeight="1">
      <c r="B1" s="149"/>
      <c r="C1" s="149"/>
      <c r="D1" s="149"/>
      <c r="E1" s="149"/>
      <c r="F1" s="149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75"/>
      <c r="Z1" s="175"/>
      <c r="AA1" s="175"/>
      <c r="AB1" s="149"/>
    </row>
    <row r="2" spans="2:38" ht="20.100000000000001" customHeight="1">
      <c r="B2" s="149"/>
      <c r="C2" s="17"/>
      <c r="D2" s="17"/>
      <c r="E2" s="17"/>
      <c r="F2" s="17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13"/>
      <c r="Z2" s="13"/>
      <c r="AA2" s="13"/>
      <c r="AB2" s="149"/>
    </row>
    <row r="3" spans="2:38" ht="20.100000000000001" customHeight="1">
      <c r="B3" s="149"/>
      <c r="C3" s="17"/>
      <c r="D3" s="650" t="str">
        <f>"บันทึกการประเมินคุณลักษณะอันพึงประสงค์      วิชา " &amp;ข้อมูลพื้นฐาน!X7 &amp; " : " &amp;ข้อมูลพื้นฐาน!T7</f>
        <v>บันทึกการประเมินคุณลักษณะอันพึงประสงค์      วิชา ภาษาอังกฤษ : อ 11101</v>
      </c>
      <c r="E3" s="650"/>
      <c r="F3" s="650"/>
      <c r="G3" s="650"/>
      <c r="H3" s="650"/>
      <c r="I3" s="650"/>
      <c r="J3" s="650"/>
      <c r="K3" s="650"/>
      <c r="L3" s="650"/>
      <c r="M3" s="650"/>
      <c r="N3" s="650"/>
      <c r="O3" s="650"/>
      <c r="P3" s="650"/>
      <c r="Q3" s="650"/>
      <c r="R3" s="650"/>
      <c r="S3" s="650"/>
      <c r="T3" s="650"/>
      <c r="U3" s="650"/>
      <c r="V3" s="650"/>
      <c r="W3" s="650"/>
      <c r="X3" s="650"/>
      <c r="Y3" s="650"/>
      <c r="Z3" s="650"/>
      <c r="AA3" s="141"/>
      <c r="AB3" s="149"/>
    </row>
    <row r="4" spans="2:38" ht="20.100000000000001" customHeight="1">
      <c r="B4" s="149"/>
      <c r="C4" s="17"/>
      <c r="D4" s="650" t="str">
        <f>"ชั้น"&amp;ข้อมูลพื้นฐาน!T13&amp; "     "&amp; " ปีการศึกษา "    &amp;ข้อมูลพื้นฐาน!T5</f>
        <v>ชั้นประถมศึกษาปีที่  2/3      ปีการศึกษา 2566</v>
      </c>
      <c r="E4" s="650"/>
      <c r="F4" s="650"/>
      <c r="G4" s="650"/>
      <c r="H4" s="650"/>
      <c r="I4" s="650"/>
      <c r="J4" s="650"/>
      <c r="K4" s="650"/>
      <c r="L4" s="650"/>
      <c r="M4" s="650"/>
      <c r="N4" s="650"/>
      <c r="O4" s="650"/>
      <c r="P4" s="650"/>
      <c r="Q4" s="650"/>
      <c r="R4" s="650"/>
      <c r="S4" s="650"/>
      <c r="T4" s="650"/>
      <c r="U4" s="650"/>
      <c r="V4" s="650"/>
      <c r="W4" s="650"/>
      <c r="X4" s="650"/>
      <c r="Y4" s="650"/>
      <c r="Z4" s="650"/>
      <c r="AA4" s="141"/>
      <c r="AB4" s="149"/>
    </row>
    <row r="5" spans="2:38" ht="6" customHeight="1">
      <c r="B5" s="149"/>
      <c r="C5" s="17"/>
      <c r="D5" s="17"/>
      <c r="E5" s="17"/>
      <c r="F5" s="17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13"/>
      <c r="Z5" s="13"/>
      <c r="AA5" s="13"/>
      <c r="AB5" s="149"/>
    </row>
    <row r="6" spans="2:38" ht="25.5" customHeight="1">
      <c r="B6" s="149"/>
      <c r="C6" s="17"/>
      <c r="D6" s="600" t="s">
        <v>30</v>
      </c>
      <c r="E6" s="603" t="s">
        <v>32</v>
      </c>
      <c r="F6" s="595"/>
      <c r="G6" s="618" t="s">
        <v>14</v>
      </c>
      <c r="H6" s="619"/>
      <c r="I6" s="619"/>
      <c r="J6" s="619"/>
      <c r="K6" s="619"/>
      <c r="L6" s="619"/>
      <c r="M6" s="619"/>
      <c r="N6" s="619"/>
      <c r="O6" s="619"/>
      <c r="P6" s="619"/>
      <c r="Q6" s="619"/>
      <c r="R6" s="619"/>
      <c r="S6" s="619"/>
      <c r="T6" s="619"/>
      <c r="U6" s="619"/>
      <c r="V6" s="619"/>
      <c r="W6" s="619"/>
      <c r="X6" s="619"/>
      <c r="Y6" s="654" t="s">
        <v>93</v>
      </c>
      <c r="Z6" s="660" t="s">
        <v>9</v>
      </c>
      <c r="AA6" s="143"/>
      <c r="AB6" s="149"/>
    </row>
    <row r="7" spans="2:38" ht="20.25" customHeight="1">
      <c r="B7" s="149"/>
      <c r="C7" s="17"/>
      <c r="D7" s="601"/>
      <c r="E7" s="604"/>
      <c r="F7" s="605"/>
      <c r="G7" s="657">
        <v>1</v>
      </c>
      <c r="H7" s="658"/>
      <c r="I7" s="658"/>
      <c r="J7" s="659"/>
      <c r="K7" s="657">
        <v>2</v>
      </c>
      <c r="L7" s="659"/>
      <c r="M7" s="259">
        <v>3</v>
      </c>
      <c r="N7" s="657">
        <v>4</v>
      </c>
      <c r="O7" s="659"/>
      <c r="P7" s="657">
        <v>5</v>
      </c>
      <c r="Q7" s="659"/>
      <c r="R7" s="657">
        <v>6</v>
      </c>
      <c r="S7" s="659"/>
      <c r="T7" s="657">
        <v>7</v>
      </c>
      <c r="U7" s="658"/>
      <c r="V7" s="659"/>
      <c r="W7" s="657">
        <v>8</v>
      </c>
      <c r="X7" s="659"/>
      <c r="Y7" s="655"/>
      <c r="Z7" s="660"/>
      <c r="AA7" s="143"/>
      <c r="AB7" s="149"/>
    </row>
    <row r="8" spans="2:38" ht="20.25" customHeight="1">
      <c r="B8" s="149"/>
      <c r="C8" s="17"/>
      <c r="D8" s="601"/>
      <c r="E8" s="604"/>
      <c r="F8" s="605"/>
      <c r="G8" s="272">
        <v>1.1000000000000001</v>
      </c>
      <c r="H8" s="272">
        <v>1.2</v>
      </c>
      <c r="I8" s="272">
        <v>1.3</v>
      </c>
      <c r="J8" s="272">
        <v>1.4</v>
      </c>
      <c r="K8" s="272">
        <v>2.1</v>
      </c>
      <c r="L8" s="272">
        <v>2.2000000000000002</v>
      </c>
      <c r="M8" s="272">
        <v>3.1</v>
      </c>
      <c r="N8" s="272">
        <v>4.0999999999999996</v>
      </c>
      <c r="O8" s="273">
        <v>4.2</v>
      </c>
      <c r="P8" s="273">
        <v>5.0999999999999996</v>
      </c>
      <c r="Q8" s="273">
        <v>5.2</v>
      </c>
      <c r="R8" s="272">
        <v>6.1</v>
      </c>
      <c r="S8" s="272">
        <v>6.2</v>
      </c>
      <c r="T8" s="272">
        <v>7.1</v>
      </c>
      <c r="U8" s="272">
        <v>7.2</v>
      </c>
      <c r="V8" s="272">
        <v>7.3</v>
      </c>
      <c r="W8" s="272">
        <v>8.1</v>
      </c>
      <c r="X8" s="272">
        <v>8.1999999999999993</v>
      </c>
      <c r="Y8" s="655"/>
      <c r="Z8" s="660"/>
      <c r="AA8" s="143"/>
      <c r="AB8" s="149"/>
    </row>
    <row r="9" spans="2:38" ht="20.25" customHeight="1">
      <c r="B9" s="149"/>
      <c r="C9" s="17"/>
      <c r="D9" s="602"/>
      <c r="E9" s="607"/>
      <c r="F9" s="608"/>
      <c r="G9" s="272">
        <v>3</v>
      </c>
      <c r="H9" s="272">
        <v>3</v>
      </c>
      <c r="I9" s="272">
        <v>3</v>
      </c>
      <c r="J9" s="272">
        <v>3</v>
      </c>
      <c r="K9" s="272">
        <v>3</v>
      </c>
      <c r="L9" s="272">
        <v>3</v>
      </c>
      <c r="M9" s="272">
        <v>3</v>
      </c>
      <c r="N9" s="272">
        <v>3</v>
      </c>
      <c r="O9" s="274">
        <v>3</v>
      </c>
      <c r="P9" s="274">
        <v>3</v>
      </c>
      <c r="Q9" s="274">
        <v>3</v>
      </c>
      <c r="R9" s="274">
        <v>3</v>
      </c>
      <c r="S9" s="274">
        <v>3</v>
      </c>
      <c r="T9" s="274">
        <v>3</v>
      </c>
      <c r="U9" s="274">
        <v>3</v>
      </c>
      <c r="V9" s="274">
        <v>3</v>
      </c>
      <c r="W9" s="274">
        <v>3</v>
      </c>
      <c r="X9" s="274">
        <v>3</v>
      </c>
      <c r="Y9" s="656"/>
      <c r="Z9" s="660"/>
      <c r="AA9" s="143"/>
      <c r="AB9" s="187"/>
      <c r="AE9" s="63">
        <v>1</v>
      </c>
      <c r="AF9" s="63">
        <v>2</v>
      </c>
      <c r="AG9" s="63">
        <v>3</v>
      </c>
      <c r="AH9" s="63">
        <v>4</v>
      </c>
      <c r="AI9" s="63">
        <v>5</v>
      </c>
      <c r="AJ9" s="63">
        <v>6</v>
      </c>
      <c r="AK9" s="63">
        <v>7</v>
      </c>
      <c r="AL9" s="63">
        <v>8</v>
      </c>
    </row>
    <row r="10" spans="2:38" ht="18" customHeight="1">
      <c r="B10" s="149"/>
      <c r="C10" s="17"/>
      <c r="D10" s="253" t="str">
        <f>IF(ข้อมูลนร.2!D7="","",ข้อมูลนร.2!D7)</f>
        <v>1</v>
      </c>
      <c r="E10" s="610" t="str">
        <f>IF(ข้อมูลนร.2!G7="","",ข้อมูลนร.2!G7)</f>
        <v>เด็กหญิงบ้านสื่อ  ครูคอม</v>
      </c>
      <c r="F10" s="612"/>
      <c r="G10" s="223">
        <v>3</v>
      </c>
      <c r="H10" s="223">
        <v>3</v>
      </c>
      <c r="I10" s="223">
        <v>3</v>
      </c>
      <c r="J10" s="223">
        <v>3</v>
      </c>
      <c r="K10" s="223">
        <v>3</v>
      </c>
      <c r="L10" s="223">
        <v>3</v>
      </c>
      <c r="M10" s="223">
        <v>3</v>
      </c>
      <c r="N10" s="223">
        <v>3</v>
      </c>
      <c r="O10" s="223">
        <v>3</v>
      </c>
      <c r="P10" s="223">
        <v>3</v>
      </c>
      <c r="Q10" s="223">
        <v>3</v>
      </c>
      <c r="R10" s="223">
        <v>3</v>
      </c>
      <c r="S10" s="223">
        <v>3</v>
      </c>
      <c r="T10" s="223">
        <v>3</v>
      </c>
      <c r="U10" s="223">
        <v>3</v>
      </c>
      <c r="V10" s="223">
        <v>3</v>
      </c>
      <c r="W10" s="223">
        <v>3</v>
      </c>
      <c r="X10" s="223">
        <v>3</v>
      </c>
      <c r="Y10" s="256" t="str">
        <f>IF(G10="","",IF(AD10="","",IF(AD10&gt;=2.5,"3",IF(AD10&gt;=1.5,"2",IF(AD10&gt;=1,"1","0")))))</f>
        <v>3</v>
      </c>
      <c r="Z10" s="275" t="str">
        <f>IF(G10="","",IF(AD10="","",IF(AD10&gt;=2.5,"ดีเยี่ยม",IF(AD10&gt;=1.5,"ดี",IF(AD10&gt;=1,"ผ่าน","ไม่ผ่าน")))))</f>
        <v>ดีเยี่ยม</v>
      </c>
      <c r="AA10" s="35"/>
      <c r="AB10" s="188"/>
      <c r="AD10" s="63">
        <f>IF(E10="","",AVERAGE(AE10:AL10))</f>
        <v>3</v>
      </c>
      <c r="AE10" s="63">
        <f>AVERAGE(G10:X10)</f>
        <v>3</v>
      </c>
      <c r="AF10" s="63">
        <f>AVERAGE(K10:L10)</f>
        <v>3</v>
      </c>
      <c r="AG10" s="63">
        <f>M10</f>
        <v>3</v>
      </c>
      <c r="AH10" s="63">
        <f>AVERAGE(N10:O10)</f>
        <v>3</v>
      </c>
      <c r="AI10" s="63">
        <f>AVERAGE(N10:O10)</f>
        <v>3</v>
      </c>
      <c r="AJ10" s="63">
        <f>AVERAGE(P10:Q10)</f>
        <v>3</v>
      </c>
      <c r="AK10" s="63">
        <f>AVERAGE(T10:U10)</f>
        <v>3</v>
      </c>
      <c r="AL10" s="63">
        <f>AVERAGE(W10:X10)</f>
        <v>3</v>
      </c>
    </row>
    <row r="11" spans="2:38" ht="18" customHeight="1">
      <c r="B11" s="149"/>
      <c r="C11" s="17"/>
      <c r="D11" s="253" t="str">
        <f>IF(ข้อมูลนร.2!D8="","",ข้อมูลนร.2!D8)</f>
        <v>2</v>
      </c>
      <c r="E11" s="610" t="str">
        <f>IF(ข้อมูลนร.2!G8="","",ข้อมูลนร.2!G8)</f>
        <v>เด็กหญิงบ้านสื่อ  ครูคอม</v>
      </c>
      <c r="F11" s="612"/>
      <c r="G11" s="223">
        <v>3</v>
      </c>
      <c r="H11" s="223">
        <v>2</v>
      </c>
      <c r="I11" s="223">
        <v>2</v>
      </c>
      <c r="J11" s="223">
        <v>2</v>
      </c>
      <c r="K11" s="223">
        <v>1</v>
      </c>
      <c r="L11" s="223">
        <v>1</v>
      </c>
      <c r="M11" s="223">
        <v>2</v>
      </c>
      <c r="N11" s="223">
        <v>1</v>
      </c>
      <c r="O11" s="223">
        <v>2</v>
      </c>
      <c r="P11" s="223">
        <v>1</v>
      </c>
      <c r="Q11" s="223">
        <v>2</v>
      </c>
      <c r="R11" s="223">
        <v>2</v>
      </c>
      <c r="S11" s="223">
        <v>2</v>
      </c>
      <c r="T11" s="223">
        <v>3</v>
      </c>
      <c r="U11" s="223">
        <v>3</v>
      </c>
      <c r="V11" s="223">
        <v>3</v>
      </c>
      <c r="W11" s="223">
        <v>3</v>
      </c>
      <c r="X11" s="223">
        <v>3</v>
      </c>
      <c r="Y11" s="256" t="str">
        <f t="shared" ref="Y11:Y43" si="0">IF(G11="","",IF(AD11="","",IF(AD11&gt;=2.5,"3",IF(AD11&gt;=1.5,"2",IF(AD11&gt;=1,"1","0")))))</f>
        <v>2</v>
      </c>
      <c r="Z11" s="275" t="str">
        <f t="shared" ref="Z11:Z44" si="1">IF(G11="","",IF(AD11="","",IF(AD11&gt;=2.5,"ดีเยี่ยม",IF(AD11&gt;=1.5,"ดี",IF(AD11&gt;=1,"ผ่าน","ไม่ผ่าน")))))</f>
        <v>ดี</v>
      </c>
      <c r="AA11" s="35"/>
      <c r="AB11" s="187"/>
      <c r="AD11" s="63">
        <f t="shared" ref="AD11:AD43" si="2">IF(E11="","",AVERAGE(AE11:AL11))</f>
        <v>1.9513888888888888</v>
      </c>
      <c r="AE11" s="63">
        <f t="shared" ref="AE11:AE38" si="3">AVERAGE(G11:X11)</f>
        <v>2.1111111111111112</v>
      </c>
      <c r="AF11" s="63">
        <f t="shared" ref="AF11:AF38" si="4">AVERAGE(K11:L11)</f>
        <v>1</v>
      </c>
      <c r="AG11" s="63">
        <f t="shared" ref="AG11:AG38" si="5">M11</f>
        <v>2</v>
      </c>
      <c r="AH11" s="63">
        <f t="shared" ref="AH11:AH38" si="6">AVERAGE(N11:O11)</f>
        <v>1.5</v>
      </c>
      <c r="AI11" s="63">
        <f t="shared" ref="AI11:AI38" si="7">AVERAGE(N11:O11)</f>
        <v>1.5</v>
      </c>
      <c r="AJ11" s="63">
        <f t="shared" ref="AJ11:AJ38" si="8">AVERAGE(P11:Q11)</f>
        <v>1.5</v>
      </c>
      <c r="AK11" s="63">
        <f t="shared" ref="AK11:AK38" si="9">AVERAGE(T11:U11)</f>
        <v>3</v>
      </c>
      <c r="AL11" s="63">
        <f t="shared" ref="AL11:AL38" si="10">AVERAGE(W11:X11)</f>
        <v>3</v>
      </c>
    </row>
    <row r="12" spans="2:38" ht="18" customHeight="1">
      <c r="B12" s="149"/>
      <c r="C12" s="17"/>
      <c r="D12" s="253" t="str">
        <f>IF(ข้อมูลนร.2!D9="","",ข้อมูลนร.2!D9)</f>
        <v>3</v>
      </c>
      <c r="E12" s="610" t="str">
        <f>IF(ข้อมูลนร.2!G9="","",ข้อมูลนร.2!G9)</f>
        <v>เด็กหญิงบ้านสื่อ  ครูคอม</v>
      </c>
      <c r="F12" s="612"/>
      <c r="G12" s="223">
        <v>3</v>
      </c>
      <c r="H12" s="223">
        <v>1</v>
      </c>
      <c r="I12" s="223">
        <v>3</v>
      </c>
      <c r="J12" s="223">
        <v>2</v>
      </c>
      <c r="K12" s="223">
        <v>1</v>
      </c>
      <c r="L12" s="223">
        <v>2</v>
      </c>
      <c r="M12" s="223">
        <v>1</v>
      </c>
      <c r="N12" s="223">
        <v>2</v>
      </c>
      <c r="O12" s="223">
        <v>1</v>
      </c>
      <c r="P12" s="223">
        <v>2</v>
      </c>
      <c r="Q12" s="223">
        <v>2</v>
      </c>
      <c r="R12" s="223">
        <v>2</v>
      </c>
      <c r="S12" s="223">
        <v>2</v>
      </c>
      <c r="T12" s="223">
        <v>1</v>
      </c>
      <c r="U12" s="223">
        <v>2</v>
      </c>
      <c r="V12" s="223">
        <v>2</v>
      </c>
      <c r="W12" s="223">
        <v>1</v>
      </c>
      <c r="X12" s="223">
        <v>1</v>
      </c>
      <c r="Y12" s="256" t="str">
        <f t="shared" si="0"/>
        <v>1</v>
      </c>
      <c r="Z12" s="275" t="str">
        <f t="shared" si="1"/>
        <v>ผ่าน</v>
      </c>
      <c r="AA12" s="35"/>
      <c r="AB12" s="149"/>
      <c r="AD12" s="63">
        <f t="shared" si="2"/>
        <v>1.4652777777777777</v>
      </c>
      <c r="AE12" s="63">
        <f t="shared" si="3"/>
        <v>1.7222222222222223</v>
      </c>
      <c r="AF12" s="63">
        <f t="shared" si="4"/>
        <v>1.5</v>
      </c>
      <c r="AG12" s="63">
        <f t="shared" si="5"/>
        <v>1</v>
      </c>
      <c r="AH12" s="63">
        <f t="shared" si="6"/>
        <v>1.5</v>
      </c>
      <c r="AI12" s="63">
        <f t="shared" si="7"/>
        <v>1.5</v>
      </c>
      <c r="AJ12" s="63">
        <f t="shared" si="8"/>
        <v>2</v>
      </c>
      <c r="AK12" s="63">
        <f t="shared" si="9"/>
        <v>1.5</v>
      </c>
      <c r="AL12" s="63">
        <f t="shared" si="10"/>
        <v>1</v>
      </c>
    </row>
    <row r="13" spans="2:38" ht="18" customHeight="1">
      <c r="B13" s="149"/>
      <c r="C13" s="17"/>
      <c r="D13" s="253" t="str">
        <f>IF(ข้อมูลนร.2!D10="","",ข้อมูลนร.2!D10)</f>
        <v>4</v>
      </c>
      <c r="E13" s="610" t="str">
        <f>IF(ข้อมูลนร.2!G10="","",ข้อมูลนร.2!G10)</f>
        <v>เด็กหญิงบ้านสื่อ  ครูคอม</v>
      </c>
      <c r="F13" s="612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56" t="str">
        <f t="shared" si="0"/>
        <v/>
      </c>
      <c r="Z13" s="275" t="str">
        <f t="shared" si="1"/>
        <v/>
      </c>
      <c r="AA13" s="35"/>
      <c r="AB13" s="149"/>
      <c r="AD13" s="63" t="e">
        <f t="shared" si="2"/>
        <v>#DIV/0!</v>
      </c>
      <c r="AE13" s="63" t="e">
        <f t="shared" si="3"/>
        <v>#DIV/0!</v>
      </c>
      <c r="AF13" s="63" t="e">
        <f t="shared" si="4"/>
        <v>#DIV/0!</v>
      </c>
      <c r="AG13" s="63">
        <f t="shared" si="5"/>
        <v>0</v>
      </c>
      <c r="AH13" s="63" t="e">
        <f t="shared" si="6"/>
        <v>#DIV/0!</v>
      </c>
      <c r="AI13" s="63" t="e">
        <f t="shared" si="7"/>
        <v>#DIV/0!</v>
      </c>
      <c r="AJ13" s="63" t="e">
        <f t="shared" si="8"/>
        <v>#DIV/0!</v>
      </c>
      <c r="AK13" s="63" t="e">
        <f t="shared" si="9"/>
        <v>#DIV/0!</v>
      </c>
      <c r="AL13" s="63" t="e">
        <f t="shared" si="10"/>
        <v>#DIV/0!</v>
      </c>
    </row>
    <row r="14" spans="2:38" ht="18" customHeight="1">
      <c r="B14" s="149"/>
      <c r="C14" s="17"/>
      <c r="D14" s="253" t="str">
        <f>IF(ข้อมูลนร.2!D11="","",ข้อมูลนร.2!D11)</f>
        <v/>
      </c>
      <c r="E14" s="610" t="str">
        <f>IF(ข้อมูลนร.2!G11="","",ข้อมูลนร.2!G11)</f>
        <v/>
      </c>
      <c r="F14" s="612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56" t="str">
        <f t="shared" si="0"/>
        <v/>
      </c>
      <c r="Z14" s="275" t="str">
        <f t="shared" si="1"/>
        <v/>
      </c>
      <c r="AA14" s="35"/>
      <c r="AB14" s="149"/>
      <c r="AD14" s="63" t="str">
        <f t="shared" si="2"/>
        <v/>
      </c>
      <c r="AE14" s="63" t="e">
        <f t="shared" si="3"/>
        <v>#DIV/0!</v>
      </c>
      <c r="AF14" s="63" t="e">
        <f t="shared" si="4"/>
        <v>#DIV/0!</v>
      </c>
      <c r="AG14" s="63">
        <f t="shared" si="5"/>
        <v>0</v>
      </c>
      <c r="AH14" s="63" t="e">
        <f t="shared" si="6"/>
        <v>#DIV/0!</v>
      </c>
      <c r="AI14" s="63" t="e">
        <f t="shared" si="7"/>
        <v>#DIV/0!</v>
      </c>
      <c r="AJ14" s="63" t="e">
        <f t="shared" si="8"/>
        <v>#DIV/0!</v>
      </c>
      <c r="AK14" s="63" t="e">
        <f t="shared" si="9"/>
        <v>#DIV/0!</v>
      </c>
      <c r="AL14" s="63" t="e">
        <f t="shared" si="10"/>
        <v>#DIV/0!</v>
      </c>
    </row>
    <row r="15" spans="2:38" ht="18" customHeight="1">
      <c r="B15" s="149"/>
      <c r="C15" s="17"/>
      <c r="D15" s="253" t="str">
        <f>IF(ข้อมูลนร.2!D12="","",ข้อมูลนร.2!D12)</f>
        <v/>
      </c>
      <c r="E15" s="610" t="str">
        <f>IF(ข้อมูลนร.2!G12="","",ข้อมูลนร.2!G12)</f>
        <v/>
      </c>
      <c r="F15" s="612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56" t="str">
        <f t="shared" si="0"/>
        <v/>
      </c>
      <c r="Z15" s="275" t="str">
        <f t="shared" si="1"/>
        <v/>
      </c>
      <c r="AA15" s="35"/>
      <c r="AB15" s="149"/>
      <c r="AD15" s="63" t="str">
        <f t="shared" si="2"/>
        <v/>
      </c>
      <c r="AE15" s="63" t="e">
        <f t="shared" si="3"/>
        <v>#DIV/0!</v>
      </c>
      <c r="AF15" s="63" t="e">
        <f t="shared" si="4"/>
        <v>#DIV/0!</v>
      </c>
      <c r="AG15" s="63">
        <f t="shared" si="5"/>
        <v>0</v>
      </c>
      <c r="AH15" s="63" t="e">
        <f t="shared" si="6"/>
        <v>#DIV/0!</v>
      </c>
      <c r="AI15" s="63" t="e">
        <f t="shared" si="7"/>
        <v>#DIV/0!</v>
      </c>
      <c r="AJ15" s="63" t="e">
        <f t="shared" si="8"/>
        <v>#DIV/0!</v>
      </c>
      <c r="AK15" s="63" t="e">
        <f t="shared" si="9"/>
        <v>#DIV/0!</v>
      </c>
      <c r="AL15" s="63" t="e">
        <f t="shared" si="10"/>
        <v>#DIV/0!</v>
      </c>
    </row>
    <row r="16" spans="2:38" ht="18" customHeight="1">
      <c r="B16" s="149"/>
      <c r="C16" s="17"/>
      <c r="D16" s="253" t="str">
        <f>IF(ข้อมูลนร.2!D13="","",ข้อมูลนร.2!D13)</f>
        <v/>
      </c>
      <c r="E16" s="610" t="str">
        <f>IF(ข้อมูลนร.2!G13="","",ข้อมูลนร.2!G13)</f>
        <v/>
      </c>
      <c r="F16" s="612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56" t="str">
        <f t="shared" si="0"/>
        <v/>
      </c>
      <c r="Z16" s="275" t="str">
        <f t="shared" si="1"/>
        <v/>
      </c>
      <c r="AA16" s="35"/>
      <c r="AB16" s="149"/>
      <c r="AD16" s="63" t="str">
        <f t="shared" si="2"/>
        <v/>
      </c>
      <c r="AE16" s="63" t="e">
        <f t="shared" si="3"/>
        <v>#DIV/0!</v>
      </c>
      <c r="AF16" s="63" t="e">
        <f t="shared" si="4"/>
        <v>#DIV/0!</v>
      </c>
      <c r="AG16" s="63">
        <f t="shared" si="5"/>
        <v>0</v>
      </c>
      <c r="AH16" s="63" t="e">
        <f t="shared" si="6"/>
        <v>#DIV/0!</v>
      </c>
      <c r="AI16" s="63" t="e">
        <f t="shared" si="7"/>
        <v>#DIV/0!</v>
      </c>
      <c r="AJ16" s="63" t="e">
        <f t="shared" si="8"/>
        <v>#DIV/0!</v>
      </c>
      <c r="AK16" s="63" t="e">
        <f t="shared" si="9"/>
        <v>#DIV/0!</v>
      </c>
      <c r="AL16" s="63" t="e">
        <f t="shared" si="10"/>
        <v>#DIV/0!</v>
      </c>
    </row>
    <row r="17" spans="2:38" ht="18" customHeight="1">
      <c r="B17" s="149"/>
      <c r="C17" s="17"/>
      <c r="D17" s="253" t="str">
        <f>IF(ข้อมูลนร.2!D14="","",ข้อมูลนร.2!D14)</f>
        <v/>
      </c>
      <c r="E17" s="610" t="str">
        <f>IF(ข้อมูลนร.2!G14="","",ข้อมูลนร.2!G14)</f>
        <v/>
      </c>
      <c r="F17" s="612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56" t="str">
        <f t="shared" si="0"/>
        <v/>
      </c>
      <c r="Z17" s="275" t="str">
        <f t="shared" si="1"/>
        <v/>
      </c>
      <c r="AA17" s="35"/>
      <c r="AB17" s="149"/>
      <c r="AD17" s="63" t="str">
        <f t="shared" si="2"/>
        <v/>
      </c>
      <c r="AE17" s="63" t="e">
        <f t="shared" si="3"/>
        <v>#DIV/0!</v>
      </c>
      <c r="AF17" s="63" t="e">
        <f t="shared" si="4"/>
        <v>#DIV/0!</v>
      </c>
      <c r="AG17" s="63">
        <f t="shared" si="5"/>
        <v>0</v>
      </c>
      <c r="AH17" s="63" t="e">
        <f t="shared" si="6"/>
        <v>#DIV/0!</v>
      </c>
      <c r="AI17" s="63" t="e">
        <f t="shared" si="7"/>
        <v>#DIV/0!</v>
      </c>
      <c r="AJ17" s="63" t="e">
        <f t="shared" si="8"/>
        <v>#DIV/0!</v>
      </c>
      <c r="AK17" s="63" t="e">
        <f t="shared" si="9"/>
        <v>#DIV/0!</v>
      </c>
      <c r="AL17" s="63" t="e">
        <f t="shared" si="10"/>
        <v>#DIV/0!</v>
      </c>
    </row>
    <row r="18" spans="2:38" ht="18" customHeight="1">
      <c r="B18" s="149"/>
      <c r="C18" s="17"/>
      <c r="D18" s="253" t="str">
        <f>IF(ข้อมูลนร.2!D15="","",ข้อมูลนร.2!D15)</f>
        <v/>
      </c>
      <c r="E18" s="610" t="str">
        <f>IF(ข้อมูลนร.2!G15="","",ข้อมูลนร.2!G15)</f>
        <v/>
      </c>
      <c r="F18" s="612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56" t="str">
        <f t="shared" si="0"/>
        <v/>
      </c>
      <c r="Z18" s="275" t="str">
        <f t="shared" si="1"/>
        <v/>
      </c>
      <c r="AA18" s="35"/>
      <c r="AB18" s="149"/>
      <c r="AD18" s="63" t="str">
        <f t="shared" si="2"/>
        <v/>
      </c>
      <c r="AE18" s="63" t="e">
        <f t="shared" si="3"/>
        <v>#DIV/0!</v>
      </c>
      <c r="AF18" s="63" t="e">
        <f t="shared" si="4"/>
        <v>#DIV/0!</v>
      </c>
      <c r="AG18" s="63">
        <f t="shared" si="5"/>
        <v>0</v>
      </c>
      <c r="AH18" s="63" t="e">
        <f t="shared" si="6"/>
        <v>#DIV/0!</v>
      </c>
      <c r="AI18" s="63" t="e">
        <f t="shared" si="7"/>
        <v>#DIV/0!</v>
      </c>
      <c r="AJ18" s="63" t="e">
        <f t="shared" si="8"/>
        <v>#DIV/0!</v>
      </c>
      <c r="AK18" s="63" t="e">
        <f t="shared" si="9"/>
        <v>#DIV/0!</v>
      </c>
      <c r="AL18" s="63" t="e">
        <f t="shared" si="10"/>
        <v>#DIV/0!</v>
      </c>
    </row>
    <row r="19" spans="2:38" ht="18" customHeight="1">
      <c r="B19" s="149"/>
      <c r="C19" s="17"/>
      <c r="D19" s="253" t="str">
        <f>IF(ข้อมูลนร.2!D16="","",ข้อมูลนร.2!D16)</f>
        <v/>
      </c>
      <c r="E19" s="610" t="str">
        <f>IF(ข้อมูลนร.2!G16="","",ข้อมูลนร.2!G16)</f>
        <v/>
      </c>
      <c r="F19" s="612"/>
      <c r="G19" s="223"/>
      <c r="H19" s="223"/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56" t="str">
        <f t="shared" si="0"/>
        <v/>
      </c>
      <c r="Z19" s="275" t="str">
        <f t="shared" si="1"/>
        <v/>
      </c>
      <c r="AA19" s="35"/>
      <c r="AB19" s="149"/>
      <c r="AD19" s="63" t="str">
        <f t="shared" si="2"/>
        <v/>
      </c>
      <c r="AE19" s="63" t="e">
        <f t="shared" si="3"/>
        <v>#DIV/0!</v>
      </c>
      <c r="AF19" s="63" t="e">
        <f t="shared" si="4"/>
        <v>#DIV/0!</v>
      </c>
      <c r="AG19" s="63">
        <f t="shared" si="5"/>
        <v>0</v>
      </c>
      <c r="AH19" s="63" t="e">
        <f t="shared" si="6"/>
        <v>#DIV/0!</v>
      </c>
      <c r="AI19" s="63" t="e">
        <f t="shared" si="7"/>
        <v>#DIV/0!</v>
      </c>
      <c r="AJ19" s="63" t="e">
        <f t="shared" si="8"/>
        <v>#DIV/0!</v>
      </c>
      <c r="AK19" s="63" t="e">
        <f t="shared" si="9"/>
        <v>#DIV/0!</v>
      </c>
      <c r="AL19" s="63" t="e">
        <f t="shared" si="10"/>
        <v>#DIV/0!</v>
      </c>
    </row>
    <row r="20" spans="2:38" ht="18" customHeight="1">
      <c r="B20" s="149"/>
      <c r="C20" s="17"/>
      <c r="D20" s="253" t="str">
        <f>IF(ข้อมูลนร.2!D17="","",ข้อมูลนร.2!D17)</f>
        <v/>
      </c>
      <c r="E20" s="610" t="str">
        <f>IF(ข้อมูลนร.2!G17="","",ข้อมูลนร.2!G17)</f>
        <v/>
      </c>
      <c r="F20" s="612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56" t="str">
        <f t="shared" si="0"/>
        <v/>
      </c>
      <c r="Z20" s="275" t="str">
        <f t="shared" si="1"/>
        <v/>
      </c>
      <c r="AA20" s="35"/>
      <c r="AB20" s="149"/>
      <c r="AD20" s="63" t="str">
        <f t="shared" si="2"/>
        <v/>
      </c>
      <c r="AE20" s="63" t="e">
        <f t="shared" si="3"/>
        <v>#DIV/0!</v>
      </c>
      <c r="AF20" s="63" t="e">
        <f t="shared" si="4"/>
        <v>#DIV/0!</v>
      </c>
      <c r="AG20" s="63">
        <f t="shared" si="5"/>
        <v>0</v>
      </c>
      <c r="AH20" s="63" t="e">
        <f t="shared" si="6"/>
        <v>#DIV/0!</v>
      </c>
      <c r="AI20" s="63" t="e">
        <f t="shared" si="7"/>
        <v>#DIV/0!</v>
      </c>
      <c r="AJ20" s="63" t="e">
        <f t="shared" si="8"/>
        <v>#DIV/0!</v>
      </c>
      <c r="AK20" s="63" t="e">
        <f t="shared" si="9"/>
        <v>#DIV/0!</v>
      </c>
      <c r="AL20" s="63" t="e">
        <f t="shared" si="10"/>
        <v>#DIV/0!</v>
      </c>
    </row>
    <row r="21" spans="2:38" ht="18" customHeight="1">
      <c r="B21" s="149"/>
      <c r="C21" s="17"/>
      <c r="D21" s="253" t="str">
        <f>IF(ข้อมูลนร.2!D18="","",ข้อมูลนร.2!D18)</f>
        <v/>
      </c>
      <c r="E21" s="610" t="str">
        <f>IF(ข้อมูลนร.2!G18="","",ข้อมูลนร.2!G18)</f>
        <v/>
      </c>
      <c r="F21" s="612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56" t="str">
        <f t="shared" si="0"/>
        <v/>
      </c>
      <c r="Z21" s="275" t="str">
        <f t="shared" si="1"/>
        <v/>
      </c>
      <c r="AA21" s="35"/>
      <c r="AB21" s="149"/>
      <c r="AD21" s="63" t="str">
        <f t="shared" si="2"/>
        <v/>
      </c>
      <c r="AE21" s="63" t="e">
        <f t="shared" si="3"/>
        <v>#DIV/0!</v>
      </c>
      <c r="AF21" s="63" t="e">
        <f t="shared" si="4"/>
        <v>#DIV/0!</v>
      </c>
      <c r="AG21" s="63">
        <f t="shared" si="5"/>
        <v>0</v>
      </c>
      <c r="AH21" s="63" t="e">
        <f t="shared" si="6"/>
        <v>#DIV/0!</v>
      </c>
      <c r="AI21" s="63" t="e">
        <f t="shared" si="7"/>
        <v>#DIV/0!</v>
      </c>
      <c r="AJ21" s="63" t="e">
        <f t="shared" si="8"/>
        <v>#DIV/0!</v>
      </c>
      <c r="AK21" s="63" t="e">
        <f t="shared" si="9"/>
        <v>#DIV/0!</v>
      </c>
      <c r="AL21" s="63" t="e">
        <f t="shared" si="10"/>
        <v>#DIV/0!</v>
      </c>
    </row>
    <row r="22" spans="2:38" ht="18" customHeight="1">
      <c r="B22" s="149"/>
      <c r="C22" s="17"/>
      <c r="D22" s="253" t="str">
        <f>IF(ข้อมูลนร.2!D19="","",ข้อมูลนร.2!D19)</f>
        <v/>
      </c>
      <c r="E22" s="610" t="str">
        <f>IF(ข้อมูลนร.2!G19="","",ข้อมูลนร.2!G19)</f>
        <v/>
      </c>
      <c r="F22" s="612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56" t="str">
        <f t="shared" si="0"/>
        <v/>
      </c>
      <c r="Z22" s="275" t="str">
        <f t="shared" si="1"/>
        <v/>
      </c>
      <c r="AA22" s="35"/>
      <c r="AB22" s="149"/>
      <c r="AD22" s="63" t="str">
        <f t="shared" si="2"/>
        <v/>
      </c>
      <c r="AE22" s="63" t="e">
        <f t="shared" si="3"/>
        <v>#DIV/0!</v>
      </c>
      <c r="AF22" s="63" t="e">
        <f t="shared" si="4"/>
        <v>#DIV/0!</v>
      </c>
      <c r="AG22" s="63">
        <f t="shared" si="5"/>
        <v>0</v>
      </c>
      <c r="AH22" s="63" t="e">
        <f t="shared" si="6"/>
        <v>#DIV/0!</v>
      </c>
      <c r="AI22" s="63" t="e">
        <f t="shared" si="7"/>
        <v>#DIV/0!</v>
      </c>
      <c r="AJ22" s="63" t="e">
        <f t="shared" si="8"/>
        <v>#DIV/0!</v>
      </c>
      <c r="AK22" s="63" t="e">
        <f t="shared" si="9"/>
        <v>#DIV/0!</v>
      </c>
      <c r="AL22" s="63" t="e">
        <f t="shared" si="10"/>
        <v>#DIV/0!</v>
      </c>
    </row>
    <row r="23" spans="2:38" ht="18" customHeight="1">
      <c r="B23" s="149"/>
      <c r="C23" s="17"/>
      <c r="D23" s="253" t="str">
        <f>IF(ข้อมูลนร.2!D20="","",ข้อมูลนร.2!D20)</f>
        <v/>
      </c>
      <c r="E23" s="610" t="str">
        <f>IF(ข้อมูลนร.2!G20="","",ข้อมูลนร.2!G20)</f>
        <v/>
      </c>
      <c r="F23" s="612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56" t="str">
        <f t="shared" si="0"/>
        <v/>
      </c>
      <c r="Z23" s="275" t="str">
        <f t="shared" si="1"/>
        <v/>
      </c>
      <c r="AA23" s="35"/>
      <c r="AB23" s="149"/>
      <c r="AD23" s="63" t="str">
        <f t="shared" si="2"/>
        <v/>
      </c>
      <c r="AE23" s="63" t="e">
        <f t="shared" si="3"/>
        <v>#DIV/0!</v>
      </c>
      <c r="AF23" s="63" t="e">
        <f t="shared" si="4"/>
        <v>#DIV/0!</v>
      </c>
      <c r="AG23" s="63">
        <f t="shared" si="5"/>
        <v>0</v>
      </c>
      <c r="AH23" s="63" t="e">
        <f t="shared" si="6"/>
        <v>#DIV/0!</v>
      </c>
      <c r="AI23" s="63" t="e">
        <f t="shared" si="7"/>
        <v>#DIV/0!</v>
      </c>
      <c r="AJ23" s="63" t="e">
        <f t="shared" si="8"/>
        <v>#DIV/0!</v>
      </c>
      <c r="AK23" s="63" t="e">
        <f t="shared" si="9"/>
        <v>#DIV/0!</v>
      </c>
      <c r="AL23" s="63" t="e">
        <f t="shared" si="10"/>
        <v>#DIV/0!</v>
      </c>
    </row>
    <row r="24" spans="2:38" ht="18" customHeight="1">
      <c r="B24" s="149"/>
      <c r="C24" s="17"/>
      <c r="D24" s="253" t="str">
        <f>IF(ข้อมูลนร.2!D21="","",ข้อมูลนร.2!D21)</f>
        <v/>
      </c>
      <c r="E24" s="610" t="str">
        <f>IF(ข้อมูลนร.2!G21="","",ข้อมูลนร.2!G21)</f>
        <v/>
      </c>
      <c r="F24" s="612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56" t="str">
        <f t="shared" si="0"/>
        <v/>
      </c>
      <c r="Z24" s="275" t="str">
        <f t="shared" si="1"/>
        <v/>
      </c>
      <c r="AA24" s="35"/>
      <c r="AB24" s="149"/>
      <c r="AD24" s="63" t="str">
        <f t="shared" si="2"/>
        <v/>
      </c>
      <c r="AE24" s="63" t="e">
        <f t="shared" si="3"/>
        <v>#DIV/0!</v>
      </c>
      <c r="AF24" s="63" t="e">
        <f t="shared" si="4"/>
        <v>#DIV/0!</v>
      </c>
      <c r="AG24" s="63">
        <f t="shared" si="5"/>
        <v>0</v>
      </c>
      <c r="AH24" s="63" t="e">
        <f t="shared" si="6"/>
        <v>#DIV/0!</v>
      </c>
      <c r="AI24" s="63" t="e">
        <f t="shared" si="7"/>
        <v>#DIV/0!</v>
      </c>
      <c r="AJ24" s="63" t="e">
        <f t="shared" si="8"/>
        <v>#DIV/0!</v>
      </c>
      <c r="AK24" s="63" t="e">
        <f t="shared" si="9"/>
        <v>#DIV/0!</v>
      </c>
      <c r="AL24" s="63" t="e">
        <f t="shared" si="10"/>
        <v>#DIV/0!</v>
      </c>
    </row>
    <row r="25" spans="2:38" ht="18" customHeight="1">
      <c r="B25" s="149"/>
      <c r="C25" s="17"/>
      <c r="D25" s="253" t="str">
        <f>IF(ข้อมูลนร.2!D22="","",ข้อมูลนร.2!D22)</f>
        <v/>
      </c>
      <c r="E25" s="610" t="str">
        <f>IF(ข้อมูลนร.2!G22="","",ข้อมูลนร.2!G22)</f>
        <v/>
      </c>
      <c r="F25" s="612"/>
      <c r="G25" s="223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3"/>
      <c r="S25" s="223"/>
      <c r="T25" s="223"/>
      <c r="U25" s="223"/>
      <c r="V25" s="223"/>
      <c r="W25" s="223"/>
      <c r="X25" s="223"/>
      <c r="Y25" s="256" t="str">
        <f t="shared" si="0"/>
        <v/>
      </c>
      <c r="Z25" s="275" t="str">
        <f t="shared" si="1"/>
        <v/>
      </c>
      <c r="AA25" s="35"/>
      <c r="AB25" s="149"/>
      <c r="AD25" s="63" t="str">
        <f t="shared" si="2"/>
        <v/>
      </c>
      <c r="AE25" s="63" t="e">
        <f t="shared" si="3"/>
        <v>#DIV/0!</v>
      </c>
      <c r="AF25" s="63" t="e">
        <f t="shared" si="4"/>
        <v>#DIV/0!</v>
      </c>
      <c r="AG25" s="63">
        <f t="shared" si="5"/>
        <v>0</v>
      </c>
      <c r="AH25" s="63" t="e">
        <f t="shared" si="6"/>
        <v>#DIV/0!</v>
      </c>
      <c r="AI25" s="63" t="e">
        <f t="shared" si="7"/>
        <v>#DIV/0!</v>
      </c>
      <c r="AJ25" s="63" t="e">
        <f t="shared" si="8"/>
        <v>#DIV/0!</v>
      </c>
      <c r="AK25" s="63" t="e">
        <f t="shared" si="9"/>
        <v>#DIV/0!</v>
      </c>
      <c r="AL25" s="63" t="e">
        <f t="shared" si="10"/>
        <v>#DIV/0!</v>
      </c>
    </row>
    <row r="26" spans="2:38" ht="18" customHeight="1">
      <c r="B26" s="149"/>
      <c r="C26" s="17"/>
      <c r="D26" s="253" t="str">
        <f>IF(ข้อมูลนร.2!D23="","",ข้อมูลนร.2!D23)</f>
        <v/>
      </c>
      <c r="E26" s="610" t="str">
        <f>IF(ข้อมูลนร.2!G23="","",ข้อมูลนร.2!G23)</f>
        <v/>
      </c>
      <c r="F26" s="612"/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Y26" s="256" t="str">
        <f t="shared" si="0"/>
        <v/>
      </c>
      <c r="Z26" s="275" t="str">
        <f t="shared" si="1"/>
        <v/>
      </c>
      <c r="AA26" s="35"/>
      <c r="AB26" s="149"/>
      <c r="AD26" s="63" t="str">
        <f t="shared" si="2"/>
        <v/>
      </c>
      <c r="AE26" s="63" t="e">
        <f t="shared" si="3"/>
        <v>#DIV/0!</v>
      </c>
      <c r="AF26" s="63" t="e">
        <f t="shared" si="4"/>
        <v>#DIV/0!</v>
      </c>
      <c r="AG26" s="63">
        <f t="shared" si="5"/>
        <v>0</v>
      </c>
      <c r="AH26" s="63" t="e">
        <f t="shared" si="6"/>
        <v>#DIV/0!</v>
      </c>
      <c r="AI26" s="63" t="e">
        <f t="shared" si="7"/>
        <v>#DIV/0!</v>
      </c>
      <c r="AJ26" s="63" t="e">
        <f t="shared" si="8"/>
        <v>#DIV/0!</v>
      </c>
      <c r="AK26" s="63" t="e">
        <f t="shared" si="9"/>
        <v>#DIV/0!</v>
      </c>
      <c r="AL26" s="63" t="e">
        <f t="shared" si="10"/>
        <v>#DIV/0!</v>
      </c>
    </row>
    <row r="27" spans="2:38" ht="18" customHeight="1">
      <c r="B27" s="149"/>
      <c r="C27" s="17"/>
      <c r="D27" s="253" t="str">
        <f>IF(ข้อมูลนร.2!D24="","",ข้อมูลนร.2!D24)</f>
        <v/>
      </c>
      <c r="E27" s="610" t="str">
        <f>IF(ข้อมูลนร.2!G24="","",ข้อมูลนร.2!G24)</f>
        <v/>
      </c>
      <c r="F27" s="612"/>
      <c r="G27" s="223"/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Y27" s="256" t="str">
        <f t="shared" si="0"/>
        <v/>
      </c>
      <c r="Z27" s="275" t="str">
        <f t="shared" si="1"/>
        <v/>
      </c>
      <c r="AA27" s="35"/>
      <c r="AB27" s="149"/>
      <c r="AD27" s="63" t="str">
        <f t="shared" si="2"/>
        <v/>
      </c>
      <c r="AE27" s="63" t="e">
        <f t="shared" si="3"/>
        <v>#DIV/0!</v>
      </c>
      <c r="AF27" s="63" t="e">
        <f t="shared" si="4"/>
        <v>#DIV/0!</v>
      </c>
      <c r="AG27" s="63">
        <f t="shared" si="5"/>
        <v>0</v>
      </c>
      <c r="AH27" s="63" t="e">
        <f t="shared" si="6"/>
        <v>#DIV/0!</v>
      </c>
      <c r="AI27" s="63" t="e">
        <f t="shared" si="7"/>
        <v>#DIV/0!</v>
      </c>
      <c r="AJ27" s="63" t="e">
        <f t="shared" si="8"/>
        <v>#DIV/0!</v>
      </c>
      <c r="AK27" s="63" t="e">
        <f t="shared" si="9"/>
        <v>#DIV/0!</v>
      </c>
      <c r="AL27" s="63" t="e">
        <f t="shared" si="10"/>
        <v>#DIV/0!</v>
      </c>
    </row>
    <row r="28" spans="2:38" ht="18" customHeight="1">
      <c r="B28" s="149"/>
      <c r="C28" s="17"/>
      <c r="D28" s="253" t="str">
        <f>IF(ข้อมูลนร.2!D25="","",ข้อมูลนร.2!D25)</f>
        <v/>
      </c>
      <c r="E28" s="610" t="str">
        <f>IF(ข้อมูลนร.2!G25="","",ข้อมูลนร.2!G25)</f>
        <v/>
      </c>
      <c r="F28" s="612"/>
      <c r="G28" s="223"/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23"/>
      <c r="V28" s="223"/>
      <c r="W28" s="223"/>
      <c r="X28" s="223"/>
      <c r="Y28" s="256" t="str">
        <f t="shared" si="0"/>
        <v/>
      </c>
      <c r="Z28" s="275" t="str">
        <f t="shared" si="1"/>
        <v/>
      </c>
      <c r="AA28" s="35"/>
      <c r="AB28" s="149"/>
      <c r="AD28" s="63" t="str">
        <f t="shared" si="2"/>
        <v/>
      </c>
      <c r="AE28" s="63" t="e">
        <f t="shared" si="3"/>
        <v>#DIV/0!</v>
      </c>
      <c r="AF28" s="63" t="e">
        <f t="shared" si="4"/>
        <v>#DIV/0!</v>
      </c>
      <c r="AG28" s="63">
        <f t="shared" si="5"/>
        <v>0</v>
      </c>
      <c r="AH28" s="63" t="e">
        <f t="shared" si="6"/>
        <v>#DIV/0!</v>
      </c>
      <c r="AI28" s="63" t="e">
        <f t="shared" si="7"/>
        <v>#DIV/0!</v>
      </c>
      <c r="AJ28" s="63" t="e">
        <f t="shared" si="8"/>
        <v>#DIV/0!</v>
      </c>
      <c r="AK28" s="63" t="e">
        <f t="shared" si="9"/>
        <v>#DIV/0!</v>
      </c>
      <c r="AL28" s="63" t="e">
        <f t="shared" si="10"/>
        <v>#DIV/0!</v>
      </c>
    </row>
    <row r="29" spans="2:38" ht="18" customHeight="1">
      <c r="B29" s="149"/>
      <c r="C29" s="17"/>
      <c r="D29" s="253" t="str">
        <f>IF(ข้อมูลนร.2!D26="","",ข้อมูลนร.2!D26)</f>
        <v/>
      </c>
      <c r="E29" s="610" t="str">
        <f>IF(ข้อมูลนร.2!G26="","",ข้อมูลนร.2!G26)</f>
        <v/>
      </c>
      <c r="F29" s="612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23"/>
      <c r="U29" s="223"/>
      <c r="V29" s="223"/>
      <c r="W29" s="223"/>
      <c r="X29" s="223"/>
      <c r="Y29" s="256" t="str">
        <f t="shared" si="0"/>
        <v/>
      </c>
      <c r="Z29" s="275" t="str">
        <f t="shared" si="1"/>
        <v/>
      </c>
      <c r="AA29" s="35"/>
      <c r="AB29" s="149"/>
      <c r="AD29" s="63" t="str">
        <f t="shared" si="2"/>
        <v/>
      </c>
      <c r="AE29" s="63" t="e">
        <f t="shared" si="3"/>
        <v>#DIV/0!</v>
      </c>
      <c r="AF29" s="63" t="e">
        <f t="shared" si="4"/>
        <v>#DIV/0!</v>
      </c>
      <c r="AG29" s="63">
        <f t="shared" si="5"/>
        <v>0</v>
      </c>
      <c r="AH29" s="63" t="e">
        <f t="shared" si="6"/>
        <v>#DIV/0!</v>
      </c>
      <c r="AI29" s="63" t="e">
        <f t="shared" si="7"/>
        <v>#DIV/0!</v>
      </c>
      <c r="AJ29" s="63" t="e">
        <f t="shared" si="8"/>
        <v>#DIV/0!</v>
      </c>
      <c r="AK29" s="63" t="e">
        <f t="shared" si="9"/>
        <v>#DIV/0!</v>
      </c>
      <c r="AL29" s="63" t="e">
        <f t="shared" si="10"/>
        <v>#DIV/0!</v>
      </c>
    </row>
    <row r="30" spans="2:38" ht="18" customHeight="1">
      <c r="B30" s="149"/>
      <c r="C30" s="17"/>
      <c r="D30" s="253" t="str">
        <f>IF(ข้อมูลนร.2!D27="","",ข้อมูลนร.2!D27)</f>
        <v/>
      </c>
      <c r="E30" s="610" t="str">
        <f>IF(ข้อมูลนร.2!G27="","",ข้อมูลนร.2!G27)</f>
        <v/>
      </c>
      <c r="F30" s="612"/>
      <c r="G30" s="223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  <c r="S30" s="223"/>
      <c r="T30" s="223"/>
      <c r="U30" s="223"/>
      <c r="V30" s="223"/>
      <c r="W30" s="223"/>
      <c r="X30" s="223"/>
      <c r="Y30" s="256" t="str">
        <f t="shared" si="0"/>
        <v/>
      </c>
      <c r="Z30" s="275" t="str">
        <f t="shared" si="1"/>
        <v/>
      </c>
      <c r="AA30" s="35"/>
      <c r="AB30" s="149"/>
      <c r="AD30" s="63" t="str">
        <f t="shared" si="2"/>
        <v/>
      </c>
      <c r="AE30" s="63" t="e">
        <f t="shared" si="3"/>
        <v>#DIV/0!</v>
      </c>
      <c r="AF30" s="63" t="e">
        <f t="shared" si="4"/>
        <v>#DIV/0!</v>
      </c>
      <c r="AG30" s="63">
        <f t="shared" si="5"/>
        <v>0</v>
      </c>
      <c r="AH30" s="63" t="e">
        <f t="shared" si="6"/>
        <v>#DIV/0!</v>
      </c>
      <c r="AI30" s="63" t="e">
        <f t="shared" si="7"/>
        <v>#DIV/0!</v>
      </c>
      <c r="AJ30" s="63" t="e">
        <f t="shared" si="8"/>
        <v>#DIV/0!</v>
      </c>
      <c r="AK30" s="63" t="e">
        <f t="shared" si="9"/>
        <v>#DIV/0!</v>
      </c>
      <c r="AL30" s="63" t="e">
        <f t="shared" si="10"/>
        <v>#DIV/0!</v>
      </c>
    </row>
    <row r="31" spans="2:38" ht="18" customHeight="1">
      <c r="B31" s="149"/>
      <c r="C31" s="17"/>
      <c r="D31" s="253" t="str">
        <f>IF(ข้อมูลนร.2!D28="","",ข้อมูลนร.2!D28)</f>
        <v/>
      </c>
      <c r="E31" s="610" t="str">
        <f>IF(ข้อมูลนร.2!G28="","",ข้อมูลนร.2!G28)</f>
        <v/>
      </c>
      <c r="F31" s="612"/>
      <c r="G31" s="223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/>
      <c r="T31" s="223"/>
      <c r="U31" s="223"/>
      <c r="V31" s="223"/>
      <c r="W31" s="223"/>
      <c r="X31" s="223"/>
      <c r="Y31" s="256" t="str">
        <f t="shared" si="0"/>
        <v/>
      </c>
      <c r="Z31" s="275" t="str">
        <f t="shared" si="1"/>
        <v/>
      </c>
      <c r="AA31" s="35"/>
      <c r="AB31" s="149"/>
      <c r="AD31" s="63" t="str">
        <f t="shared" si="2"/>
        <v/>
      </c>
      <c r="AE31" s="63" t="e">
        <f t="shared" si="3"/>
        <v>#DIV/0!</v>
      </c>
      <c r="AF31" s="63" t="e">
        <f t="shared" si="4"/>
        <v>#DIV/0!</v>
      </c>
      <c r="AG31" s="63">
        <f t="shared" si="5"/>
        <v>0</v>
      </c>
      <c r="AH31" s="63" t="e">
        <f t="shared" si="6"/>
        <v>#DIV/0!</v>
      </c>
      <c r="AI31" s="63" t="e">
        <f t="shared" si="7"/>
        <v>#DIV/0!</v>
      </c>
      <c r="AJ31" s="63" t="e">
        <f t="shared" si="8"/>
        <v>#DIV/0!</v>
      </c>
      <c r="AK31" s="63" t="e">
        <f t="shared" si="9"/>
        <v>#DIV/0!</v>
      </c>
      <c r="AL31" s="63" t="e">
        <f t="shared" si="10"/>
        <v>#DIV/0!</v>
      </c>
    </row>
    <row r="32" spans="2:38" ht="18" customHeight="1">
      <c r="B32" s="149"/>
      <c r="C32" s="17"/>
      <c r="D32" s="253" t="str">
        <f>IF(ข้อมูลนร.2!D29="","",ข้อมูลนร.2!D29)</f>
        <v/>
      </c>
      <c r="E32" s="610" t="str">
        <f>IF(ข้อมูลนร.2!G29="","",ข้อมูลนร.2!G29)</f>
        <v/>
      </c>
      <c r="F32" s="612"/>
      <c r="G32" s="223"/>
      <c r="H32" s="223"/>
      <c r="I32" s="223"/>
      <c r="J32" s="223"/>
      <c r="K32" s="223"/>
      <c r="L32" s="223"/>
      <c r="M32" s="223"/>
      <c r="N32" s="223"/>
      <c r="O32" s="223"/>
      <c r="P32" s="223"/>
      <c r="Q32" s="223"/>
      <c r="R32" s="223"/>
      <c r="S32" s="223"/>
      <c r="T32" s="223"/>
      <c r="U32" s="223"/>
      <c r="V32" s="223"/>
      <c r="W32" s="223"/>
      <c r="X32" s="223"/>
      <c r="Y32" s="256" t="str">
        <f t="shared" si="0"/>
        <v/>
      </c>
      <c r="Z32" s="275" t="str">
        <f t="shared" si="1"/>
        <v/>
      </c>
      <c r="AA32" s="35"/>
      <c r="AB32" s="149"/>
      <c r="AD32" s="63" t="str">
        <f t="shared" si="2"/>
        <v/>
      </c>
      <c r="AE32" s="63" t="e">
        <f t="shared" si="3"/>
        <v>#DIV/0!</v>
      </c>
      <c r="AF32" s="63" t="e">
        <f t="shared" si="4"/>
        <v>#DIV/0!</v>
      </c>
      <c r="AG32" s="63">
        <f t="shared" si="5"/>
        <v>0</v>
      </c>
      <c r="AH32" s="63" t="e">
        <f t="shared" si="6"/>
        <v>#DIV/0!</v>
      </c>
      <c r="AI32" s="63" t="e">
        <f t="shared" si="7"/>
        <v>#DIV/0!</v>
      </c>
      <c r="AJ32" s="63" t="e">
        <f t="shared" si="8"/>
        <v>#DIV/0!</v>
      </c>
      <c r="AK32" s="63" t="e">
        <f t="shared" si="9"/>
        <v>#DIV/0!</v>
      </c>
      <c r="AL32" s="63" t="e">
        <f t="shared" si="10"/>
        <v>#DIV/0!</v>
      </c>
    </row>
    <row r="33" spans="2:38" ht="18" customHeight="1">
      <c r="B33" s="149"/>
      <c r="C33" s="17"/>
      <c r="D33" s="253" t="str">
        <f>IF(ข้อมูลนร.2!D30="","",ข้อมูลนร.2!D30)</f>
        <v/>
      </c>
      <c r="E33" s="610" t="str">
        <f>IF(ข้อมูลนร.2!G30="","",ข้อมูลนร.2!G30)</f>
        <v/>
      </c>
      <c r="F33" s="612"/>
      <c r="G33" s="223"/>
      <c r="H33" s="223"/>
      <c r="I33" s="223"/>
      <c r="J33" s="223"/>
      <c r="K33" s="223"/>
      <c r="L33" s="223"/>
      <c r="M33" s="223"/>
      <c r="N33" s="223"/>
      <c r="O33" s="223"/>
      <c r="P33" s="223"/>
      <c r="Q33" s="223"/>
      <c r="R33" s="223"/>
      <c r="S33" s="223"/>
      <c r="T33" s="223"/>
      <c r="U33" s="223"/>
      <c r="V33" s="223"/>
      <c r="W33" s="223"/>
      <c r="X33" s="223"/>
      <c r="Y33" s="256" t="str">
        <f t="shared" si="0"/>
        <v/>
      </c>
      <c r="Z33" s="275" t="str">
        <f t="shared" si="1"/>
        <v/>
      </c>
      <c r="AA33" s="35"/>
      <c r="AB33" s="149"/>
      <c r="AD33" s="63" t="str">
        <f t="shared" si="2"/>
        <v/>
      </c>
      <c r="AE33" s="63" t="e">
        <f t="shared" si="3"/>
        <v>#DIV/0!</v>
      </c>
      <c r="AF33" s="63" t="e">
        <f t="shared" si="4"/>
        <v>#DIV/0!</v>
      </c>
      <c r="AG33" s="63">
        <f t="shared" si="5"/>
        <v>0</v>
      </c>
      <c r="AH33" s="63" t="e">
        <f t="shared" si="6"/>
        <v>#DIV/0!</v>
      </c>
      <c r="AI33" s="63" t="e">
        <f t="shared" si="7"/>
        <v>#DIV/0!</v>
      </c>
      <c r="AJ33" s="63" t="e">
        <f t="shared" si="8"/>
        <v>#DIV/0!</v>
      </c>
      <c r="AK33" s="63" t="e">
        <f t="shared" si="9"/>
        <v>#DIV/0!</v>
      </c>
      <c r="AL33" s="63" t="e">
        <f t="shared" si="10"/>
        <v>#DIV/0!</v>
      </c>
    </row>
    <row r="34" spans="2:38" ht="18" customHeight="1">
      <c r="B34" s="149"/>
      <c r="C34" s="17"/>
      <c r="D34" s="253" t="str">
        <f>IF(ข้อมูลนร.2!D31="","",ข้อมูลนร.2!D31)</f>
        <v/>
      </c>
      <c r="E34" s="610" t="str">
        <f>IF(ข้อมูลนร.2!G31="","",ข้อมูลนร.2!G31)</f>
        <v/>
      </c>
      <c r="F34" s="612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56" t="str">
        <f t="shared" si="0"/>
        <v/>
      </c>
      <c r="Z34" s="275" t="str">
        <f t="shared" si="1"/>
        <v/>
      </c>
      <c r="AA34" s="35"/>
      <c r="AB34" s="149"/>
      <c r="AD34" s="63" t="str">
        <f t="shared" si="2"/>
        <v/>
      </c>
      <c r="AE34" s="63" t="e">
        <f t="shared" si="3"/>
        <v>#DIV/0!</v>
      </c>
      <c r="AF34" s="63" t="e">
        <f t="shared" si="4"/>
        <v>#DIV/0!</v>
      </c>
      <c r="AG34" s="63">
        <f t="shared" si="5"/>
        <v>0</v>
      </c>
      <c r="AH34" s="63" t="e">
        <f t="shared" si="6"/>
        <v>#DIV/0!</v>
      </c>
      <c r="AI34" s="63" t="e">
        <f t="shared" si="7"/>
        <v>#DIV/0!</v>
      </c>
      <c r="AJ34" s="63" t="e">
        <f t="shared" si="8"/>
        <v>#DIV/0!</v>
      </c>
      <c r="AK34" s="63" t="e">
        <f t="shared" si="9"/>
        <v>#DIV/0!</v>
      </c>
      <c r="AL34" s="63" t="e">
        <f t="shared" si="10"/>
        <v>#DIV/0!</v>
      </c>
    </row>
    <row r="35" spans="2:38" ht="18" customHeight="1">
      <c r="B35" s="149"/>
      <c r="C35" s="17"/>
      <c r="D35" s="253" t="str">
        <f>IF(ข้อมูลนร.2!D32="","",ข้อมูลนร.2!D32)</f>
        <v/>
      </c>
      <c r="E35" s="610" t="str">
        <f>IF(ข้อมูลนร.2!G32="","",ข้อมูลนร.2!G32)</f>
        <v/>
      </c>
      <c r="F35" s="612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56" t="str">
        <f t="shared" si="0"/>
        <v/>
      </c>
      <c r="Z35" s="275" t="str">
        <f t="shared" si="1"/>
        <v/>
      </c>
      <c r="AA35" s="35"/>
      <c r="AB35" s="149"/>
      <c r="AD35" s="63" t="str">
        <f t="shared" si="2"/>
        <v/>
      </c>
      <c r="AE35" s="63" t="e">
        <f t="shared" si="3"/>
        <v>#DIV/0!</v>
      </c>
      <c r="AF35" s="63" t="e">
        <f t="shared" si="4"/>
        <v>#DIV/0!</v>
      </c>
      <c r="AG35" s="63">
        <f t="shared" si="5"/>
        <v>0</v>
      </c>
      <c r="AH35" s="63" t="e">
        <f t="shared" si="6"/>
        <v>#DIV/0!</v>
      </c>
      <c r="AI35" s="63" t="e">
        <f t="shared" si="7"/>
        <v>#DIV/0!</v>
      </c>
      <c r="AJ35" s="63" t="e">
        <f t="shared" si="8"/>
        <v>#DIV/0!</v>
      </c>
      <c r="AK35" s="63" t="e">
        <f t="shared" si="9"/>
        <v>#DIV/0!</v>
      </c>
      <c r="AL35" s="63" t="e">
        <f t="shared" si="10"/>
        <v>#DIV/0!</v>
      </c>
    </row>
    <row r="36" spans="2:38" ht="18" customHeight="1">
      <c r="B36" s="149"/>
      <c r="C36" s="17"/>
      <c r="D36" s="253" t="str">
        <f>IF(ข้อมูลนร.2!D33="","",ข้อมูลนร.2!D33)</f>
        <v/>
      </c>
      <c r="E36" s="610" t="str">
        <f>IF(ข้อมูลนร.2!G33="","",ข้อมูลนร.2!G33)</f>
        <v/>
      </c>
      <c r="F36" s="612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56" t="str">
        <f t="shared" si="0"/>
        <v/>
      </c>
      <c r="Z36" s="275" t="str">
        <f t="shared" si="1"/>
        <v/>
      </c>
      <c r="AA36" s="35"/>
      <c r="AB36" s="149"/>
      <c r="AD36" s="63" t="str">
        <f t="shared" si="2"/>
        <v/>
      </c>
      <c r="AE36" s="63" t="e">
        <f t="shared" si="3"/>
        <v>#DIV/0!</v>
      </c>
      <c r="AF36" s="63" t="e">
        <f t="shared" si="4"/>
        <v>#DIV/0!</v>
      </c>
      <c r="AG36" s="63">
        <f t="shared" si="5"/>
        <v>0</v>
      </c>
      <c r="AH36" s="63" t="e">
        <f t="shared" si="6"/>
        <v>#DIV/0!</v>
      </c>
      <c r="AI36" s="63" t="e">
        <f t="shared" si="7"/>
        <v>#DIV/0!</v>
      </c>
      <c r="AJ36" s="63" t="e">
        <f t="shared" si="8"/>
        <v>#DIV/0!</v>
      </c>
      <c r="AK36" s="63" t="e">
        <f t="shared" si="9"/>
        <v>#DIV/0!</v>
      </c>
      <c r="AL36" s="63" t="e">
        <f t="shared" si="10"/>
        <v>#DIV/0!</v>
      </c>
    </row>
    <row r="37" spans="2:38" ht="18" customHeight="1">
      <c r="B37" s="149"/>
      <c r="C37" s="17"/>
      <c r="D37" s="253" t="str">
        <f>IF(ข้อมูลนร.2!D34="","",ข้อมูลนร.2!D34)</f>
        <v/>
      </c>
      <c r="E37" s="610" t="str">
        <f>IF(ข้อมูลนร.2!G34="","",ข้อมูลนร.2!G34)</f>
        <v/>
      </c>
      <c r="F37" s="612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56" t="str">
        <f t="shared" si="0"/>
        <v/>
      </c>
      <c r="Z37" s="275" t="str">
        <f t="shared" si="1"/>
        <v/>
      </c>
      <c r="AA37" s="35"/>
      <c r="AB37" s="149"/>
      <c r="AD37" s="63" t="str">
        <f t="shared" si="2"/>
        <v/>
      </c>
      <c r="AE37" s="63" t="e">
        <f t="shared" si="3"/>
        <v>#DIV/0!</v>
      </c>
      <c r="AF37" s="63" t="e">
        <f t="shared" si="4"/>
        <v>#DIV/0!</v>
      </c>
      <c r="AG37" s="63">
        <f t="shared" si="5"/>
        <v>0</v>
      </c>
      <c r="AH37" s="63" t="e">
        <f t="shared" si="6"/>
        <v>#DIV/0!</v>
      </c>
      <c r="AI37" s="63" t="e">
        <f t="shared" si="7"/>
        <v>#DIV/0!</v>
      </c>
      <c r="AJ37" s="63" t="e">
        <f t="shared" si="8"/>
        <v>#DIV/0!</v>
      </c>
      <c r="AK37" s="63" t="e">
        <f t="shared" si="9"/>
        <v>#DIV/0!</v>
      </c>
      <c r="AL37" s="63" t="e">
        <f t="shared" si="10"/>
        <v>#DIV/0!</v>
      </c>
    </row>
    <row r="38" spans="2:38" ht="18" customHeight="1">
      <c r="B38" s="149"/>
      <c r="C38" s="17"/>
      <c r="D38" s="253" t="str">
        <f>IF(ข้อมูลนร.2!D35="","",ข้อมูลนร.2!D35)</f>
        <v/>
      </c>
      <c r="E38" s="610" t="str">
        <f>IF(ข้อมูลนร.2!G35="","",ข้อมูลนร.2!G35)</f>
        <v/>
      </c>
      <c r="F38" s="612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56" t="str">
        <f t="shared" si="0"/>
        <v/>
      </c>
      <c r="Z38" s="275" t="str">
        <f t="shared" si="1"/>
        <v/>
      </c>
      <c r="AA38" s="35"/>
      <c r="AB38" s="149"/>
      <c r="AD38" s="63" t="str">
        <f t="shared" si="2"/>
        <v/>
      </c>
      <c r="AE38" s="63" t="e">
        <f t="shared" si="3"/>
        <v>#DIV/0!</v>
      </c>
      <c r="AF38" s="63" t="e">
        <f t="shared" si="4"/>
        <v>#DIV/0!</v>
      </c>
      <c r="AG38" s="63">
        <f t="shared" si="5"/>
        <v>0</v>
      </c>
      <c r="AH38" s="63" t="e">
        <f t="shared" si="6"/>
        <v>#DIV/0!</v>
      </c>
      <c r="AI38" s="63" t="e">
        <f t="shared" si="7"/>
        <v>#DIV/0!</v>
      </c>
      <c r="AJ38" s="63" t="e">
        <f t="shared" si="8"/>
        <v>#DIV/0!</v>
      </c>
      <c r="AK38" s="63" t="e">
        <f t="shared" si="9"/>
        <v>#DIV/0!</v>
      </c>
      <c r="AL38" s="63" t="e">
        <f t="shared" si="10"/>
        <v>#DIV/0!</v>
      </c>
    </row>
    <row r="39" spans="2:38" ht="18" customHeight="1">
      <c r="B39" s="149"/>
      <c r="C39" s="17"/>
      <c r="D39" s="253" t="str">
        <f>IF(ข้อมูลนร.2!D36="","",ข้อมูลนร.2!D36)</f>
        <v/>
      </c>
      <c r="E39" s="610" t="str">
        <f>IF(ข้อมูลนร.2!G36="","",ข้อมูลนร.2!G36)</f>
        <v/>
      </c>
      <c r="F39" s="612"/>
      <c r="G39" s="223"/>
      <c r="H39" s="223"/>
      <c r="I39" s="223"/>
      <c r="J39" s="223"/>
      <c r="K39" s="223"/>
      <c r="L39" s="223"/>
      <c r="M39" s="223"/>
      <c r="N39" s="223"/>
      <c r="O39" s="223"/>
      <c r="P39" s="223"/>
      <c r="Q39" s="223"/>
      <c r="R39" s="223"/>
      <c r="S39" s="223"/>
      <c r="T39" s="223"/>
      <c r="U39" s="223"/>
      <c r="V39" s="223"/>
      <c r="W39" s="223"/>
      <c r="X39" s="223"/>
      <c r="Y39" s="256" t="str">
        <f t="shared" si="0"/>
        <v/>
      </c>
      <c r="Z39" s="275" t="str">
        <f t="shared" si="1"/>
        <v/>
      </c>
      <c r="AA39" s="35"/>
      <c r="AB39" s="149"/>
      <c r="AD39" s="63" t="str">
        <f t="shared" si="2"/>
        <v/>
      </c>
      <c r="AE39" s="63" t="e">
        <f t="shared" ref="AE39:AE43" si="11">AVERAGE(G39:X39)</f>
        <v>#DIV/0!</v>
      </c>
      <c r="AF39" s="63" t="e">
        <f t="shared" ref="AF39:AF43" si="12">AVERAGE(K39:L39)</f>
        <v>#DIV/0!</v>
      </c>
      <c r="AG39" s="63">
        <f t="shared" ref="AG39:AG43" si="13">M39</f>
        <v>0</v>
      </c>
      <c r="AH39" s="63" t="e">
        <f t="shared" ref="AH39:AH43" si="14">AVERAGE(N39:O39)</f>
        <v>#DIV/0!</v>
      </c>
      <c r="AI39" s="63" t="e">
        <f t="shared" ref="AI39:AI43" si="15">AVERAGE(N39:O39)</f>
        <v>#DIV/0!</v>
      </c>
      <c r="AJ39" s="63" t="e">
        <f t="shared" ref="AJ39:AJ43" si="16">AVERAGE(P39:Q39)</f>
        <v>#DIV/0!</v>
      </c>
      <c r="AK39" s="63" t="e">
        <f t="shared" ref="AK39:AK43" si="17">AVERAGE(T39:U39)</f>
        <v>#DIV/0!</v>
      </c>
      <c r="AL39" s="63" t="e">
        <f t="shared" ref="AL39:AL43" si="18">AVERAGE(W39:X39)</f>
        <v>#DIV/0!</v>
      </c>
    </row>
    <row r="40" spans="2:38" ht="18" customHeight="1">
      <c r="B40" s="149"/>
      <c r="C40" s="17"/>
      <c r="D40" s="253" t="str">
        <f>IF(ข้อมูลนร.2!D37="","",ข้อมูลนร.2!D37)</f>
        <v/>
      </c>
      <c r="E40" s="610" t="str">
        <f>IF(ข้อมูลนร.2!G37="","",ข้อมูลนร.2!G37)</f>
        <v/>
      </c>
      <c r="F40" s="612"/>
      <c r="G40" s="223"/>
      <c r="H40" s="223"/>
      <c r="I40" s="223"/>
      <c r="J40" s="223"/>
      <c r="K40" s="223"/>
      <c r="L40" s="223"/>
      <c r="M40" s="223"/>
      <c r="N40" s="223"/>
      <c r="O40" s="223"/>
      <c r="P40" s="223"/>
      <c r="Q40" s="223"/>
      <c r="R40" s="223"/>
      <c r="S40" s="223"/>
      <c r="T40" s="223"/>
      <c r="U40" s="223"/>
      <c r="V40" s="223"/>
      <c r="W40" s="223"/>
      <c r="X40" s="223"/>
      <c r="Y40" s="256" t="str">
        <f t="shared" si="0"/>
        <v/>
      </c>
      <c r="Z40" s="275" t="str">
        <f t="shared" si="1"/>
        <v/>
      </c>
      <c r="AA40" s="35"/>
      <c r="AB40" s="149"/>
      <c r="AD40" s="63" t="str">
        <f t="shared" si="2"/>
        <v/>
      </c>
      <c r="AE40" s="63" t="e">
        <f t="shared" si="11"/>
        <v>#DIV/0!</v>
      </c>
      <c r="AF40" s="63" t="e">
        <f t="shared" si="12"/>
        <v>#DIV/0!</v>
      </c>
      <c r="AG40" s="63">
        <f t="shared" si="13"/>
        <v>0</v>
      </c>
      <c r="AH40" s="63" t="e">
        <f t="shared" si="14"/>
        <v>#DIV/0!</v>
      </c>
      <c r="AI40" s="63" t="e">
        <f t="shared" si="15"/>
        <v>#DIV/0!</v>
      </c>
      <c r="AJ40" s="63" t="e">
        <f t="shared" si="16"/>
        <v>#DIV/0!</v>
      </c>
      <c r="AK40" s="63" t="e">
        <f t="shared" si="17"/>
        <v>#DIV/0!</v>
      </c>
      <c r="AL40" s="63" t="e">
        <f t="shared" si="18"/>
        <v>#DIV/0!</v>
      </c>
    </row>
    <row r="41" spans="2:38" ht="18" customHeight="1">
      <c r="B41" s="149"/>
      <c r="C41" s="17"/>
      <c r="D41" s="253" t="str">
        <f>IF(ข้อมูลนร.2!D38="","",ข้อมูลนร.2!D38)</f>
        <v/>
      </c>
      <c r="E41" s="610" t="str">
        <f>IF(ข้อมูลนร.2!G38="","",ข้อมูลนร.2!G38)</f>
        <v/>
      </c>
      <c r="F41" s="612"/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/>
      <c r="S41" s="223"/>
      <c r="T41" s="223"/>
      <c r="U41" s="223"/>
      <c r="V41" s="223"/>
      <c r="W41" s="223"/>
      <c r="X41" s="223"/>
      <c r="Y41" s="256" t="str">
        <f t="shared" si="0"/>
        <v/>
      </c>
      <c r="Z41" s="275" t="str">
        <f t="shared" si="1"/>
        <v/>
      </c>
      <c r="AA41" s="35"/>
      <c r="AB41" s="149"/>
      <c r="AD41" s="63" t="str">
        <f t="shared" si="2"/>
        <v/>
      </c>
      <c r="AE41" s="63" t="e">
        <f t="shared" si="11"/>
        <v>#DIV/0!</v>
      </c>
      <c r="AF41" s="63" t="e">
        <f t="shared" si="12"/>
        <v>#DIV/0!</v>
      </c>
      <c r="AG41" s="63">
        <f t="shared" si="13"/>
        <v>0</v>
      </c>
      <c r="AH41" s="63" t="e">
        <f t="shared" si="14"/>
        <v>#DIV/0!</v>
      </c>
      <c r="AI41" s="63" t="e">
        <f t="shared" si="15"/>
        <v>#DIV/0!</v>
      </c>
      <c r="AJ41" s="63" t="e">
        <f t="shared" si="16"/>
        <v>#DIV/0!</v>
      </c>
      <c r="AK41" s="63" t="e">
        <f t="shared" si="17"/>
        <v>#DIV/0!</v>
      </c>
      <c r="AL41" s="63" t="e">
        <f t="shared" si="18"/>
        <v>#DIV/0!</v>
      </c>
    </row>
    <row r="42" spans="2:38" ht="18" customHeight="1">
      <c r="B42" s="149"/>
      <c r="C42" s="17"/>
      <c r="D42" s="253" t="str">
        <f>IF(ข้อมูลนร.2!D39="","",ข้อมูลนร.2!D39)</f>
        <v/>
      </c>
      <c r="E42" s="610" t="str">
        <f>IF(ข้อมูลนร.2!G39="","",ข้อมูลนร.2!G39)</f>
        <v/>
      </c>
      <c r="F42" s="612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3"/>
      <c r="V42" s="223"/>
      <c r="W42" s="223"/>
      <c r="X42" s="223"/>
      <c r="Y42" s="256" t="str">
        <f t="shared" si="0"/>
        <v/>
      </c>
      <c r="Z42" s="275" t="str">
        <f t="shared" si="1"/>
        <v/>
      </c>
      <c r="AA42" s="35"/>
      <c r="AB42" s="149"/>
      <c r="AD42" s="63" t="str">
        <f t="shared" si="2"/>
        <v/>
      </c>
      <c r="AE42" s="63" t="e">
        <f t="shared" si="11"/>
        <v>#DIV/0!</v>
      </c>
      <c r="AF42" s="63" t="e">
        <f t="shared" si="12"/>
        <v>#DIV/0!</v>
      </c>
      <c r="AG42" s="63">
        <f t="shared" si="13"/>
        <v>0</v>
      </c>
      <c r="AH42" s="63" t="e">
        <f t="shared" si="14"/>
        <v>#DIV/0!</v>
      </c>
      <c r="AI42" s="63" t="e">
        <f t="shared" si="15"/>
        <v>#DIV/0!</v>
      </c>
      <c r="AJ42" s="63" t="e">
        <f t="shared" si="16"/>
        <v>#DIV/0!</v>
      </c>
      <c r="AK42" s="63" t="e">
        <f t="shared" si="17"/>
        <v>#DIV/0!</v>
      </c>
      <c r="AL42" s="63" t="e">
        <f t="shared" si="18"/>
        <v>#DIV/0!</v>
      </c>
    </row>
    <row r="43" spans="2:38" ht="18" customHeight="1">
      <c r="B43" s="149"/>
      <c r="C43" s="17"/>
      <c r="D43" s="253" t="str">
        <f>IF(ข้อมูลนร.2!D40="","",ข้อมูลนร.2!D40)</f>
        <v/>
      </c>
      <c r="E43" s="610" t="str">
        <f>IF(ข้อมูลนร.2!G40="","",ข้อมูลนร.2!G40)</f>
        <v/>
      </c>
      <c r="F43" s="612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  <c r="Y43" s="256" t="str">
        <f t="shared" si="0"/>
        <v/>
      </c>
      <c r="Z43" s="275" t="str">
        <f t="shared" si="1"/>
        <v/>
      </c>
      <c r="AA43" s="35"/>
      <c r="AB43" s="149"/>
      <c r="AD43" s="63" t="str">
        <f t="shared" si="2"/>
        <v/>
      </c>
      <c r="AE43" s="63" t="e">
        <f t="shared" si="11"/>
        <v>#DIV/0!</v>
      </c>
      <c r="AF43" s="63" t="e">
        <f t="shared" si="12"/>
        <v>#DIV/0!</v>
      </c>
      <c r="AG43" s="63">
        <f t="shared" si="13"/>
        <v>0</v>
      </c>
      <c r="AH43" s="63" t="e">
        <f t="shared" si="14"/>
        <v>#DIV/0!</v>
      </c>
      <c r="AI43" s="63" t="e">
        <f t="shared" si="15"/>
        <v>#DIV/0!</v>
      </c>
      <c r="AJ43" s="63" t="e">
        <f t="shared" si="16"/>
        <v>#DIV/0!</v>
      </c>
      <c r="AK43" s="63" t="e">
        <f t="shared" si="17"/>
        <v>#DIV/0!</v>
      </c>
      <c r="AL43" s="63" t="e">
        <f t="shared" si="18"/>
        <v>#DIV/0!</v>
      </c>
    </row>
    <row r="44" spans="2:38" ht="18" customHeight="1">
      <c r="B44" s="149"/>
      <c r="C44" s="17"/>
      <c r="D44" s="253" t="str">
        <f>IF(ข้อมูลนร.2!D41="","",ข้อมูลนร.2!D41)</f>
        <v/>
      </c>
      <c r="E44" s="610" t="str">
        <f>IF(ข้อมูลนร.2!G41="","",ข้อมูลนร.2!G41)</f>
        <v/>
      </c>
      <c r="F44" s="612"/>
      <c r="G44" s="223"/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56" t="str">
        <f t="shared" ref="Y44" si="19">IF(G44="","",IF(AD44="","",IF(AD44&gt;=2.5,"3",IF(AD44&gt;=1.5,"2",IF(AD44&gt;=1,"1","0")))))</f>
        <v/>
      </c>
      <c r="Z44" s="275" t="str">
        <f t="shared" si="1"/>
        <v/>
      </c>
      <c r="AA44" s="35"/>
      <c r="AB44" s="149"/>
      <c r="AD44" s="63" t="str">
        <f t="shared" ref="AD44" si="20">IF(E44="","",AVERAGE(AE44:AL44))</f>
        <v/>
      </c>
      <c r="AE44" s="63" t="e">
        <f t="shared" ref="AE44" si="21">AVERAGE(G44:X44)</f>
        <v>#DIV/0!</v>
      </c>
      <c r="AF44" s="63" t="e">
        <f t="shared" ref="AF44" si="22">AVERAGE(K44:L44)</f>
        <v>#DIV/0!</v>
      </c>
      <c r="AG44" s="63">
        <f t="shared" ref="AG44" si="23">M44</f>
        <v>0</v>
      </c>
      <c r="AH44" s="63" t="e">
        <f t="shared" ref="AH44" si="24">AVERAGE(N44:O44)</f>
        <v>#DIV/0!</v>
      </c>
      <c r="AI44" s="63" t="e">
        <f t="shared" ref="AI44" si="25">AVERAGE(N44:O44)</f>
        <v>#DIV/0!</v>
      </c>
      <c r="AJ44" s="63" t="e">
        <f t="shared" ref="AJ44" si="26">AVERAGE(P44:Q44)</f>
        <v>#DIV/0!</v>
      </c>
      <c r="AK44" s="63" t="e">
        <f t="shared" ref="AK44" si="27">AVERAGE(T44:U44)</f>
        <v>#DIV/0!</v>
      </c>
      <c r="AL44" s="63" t="e">
        <f t="shared" ref="AL44" si="28">AVERAGE(W44:X44)</f>
        <v>#DIV/0!</v>
      </c>
    </row>
    <row r="45" spans="2:38" ht="18" customHeight="1">
      <c r="B45" s="149"/>
      <c r="C45" s="17"/>
      <c r="D45" s="36"/>
      <c r="E45" s="37"/>
      <c r="F45" s="37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142"/>
      <c r="Z45" s="35"/>
      <c r="AA45" s="35"/>
      <c r="AB45" s="149"/>
    </row>
    <row r="46" spans="2:38" ht="20.100000000000001" customHeight="1">
      <c r="B46" s="149"/>
      <c r="C46" s="149"/>
      <c r="D46" s="149"/>
      <c r="E46" s="149"/>
      <c r="F46" s="149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75"/>
      <c r="Z46" s="175"/>
      <c r="AA46" s="175"/>
      <c r="AB46" s="149"/>
    </row>
  </sheetData>
  <sheetProtection algorithmName="SHA-512" hashValue="bSwR93TL3ZoS6wCtDDXeVC8p3YPAEL6qJ3SAmgOtHJfAuWpDz+aiYL6ANVtWj5Fq//X7Zy3e3VBOqSrcQRbEYA==" saltValue="MsWo+W6ev/Dbwn2+xMniRg==" spinCount="100000" sheet="1" objects="1" scenarios="1" selectLockedCells="1"/>
  <mergeCells count="49">
    <mergeCell ref="E44:F44"/>
    <mergeCell ref="E29:F29"/>
    <mergeCell ref="E30:F30"/>
    <mergeCell ref="E31:F31"/>
    <mergeCell ref="E16:F16"/>
    <mergeCell ref="E26:F26"/>
    <mergeCell ref="E27:F27"/>
    <mergeCell ref="E43:F43"/>
    <mergeCell ref="E35:F35"/>
    <mergeCell ref="E36:F36"/>
    <mergeCell ref="E37:F37"/>
    <mergeCell ref="E38:F38"/>
    <mergeCell ref="E34:F34"/>
    <mergeCell ref="E28:F28"/>
    <mergeCell ref="E40:F40"/>
    <mergeCell ref="E41:F41"/>
    <mergeCell ref="D3:Z3"/>
    <mergeCell ref="D4:Z4"/>
    <mergeCell ref="D6:D9"/>
    <mergeCell ref="E6:F9"/>
    <mergeCell ref="Z6:Z9"/>
    <mergeCell ref="E10:F10"/>
    <mergeCell ref="Y6:Y9"/>
    <mergeCell ref="E11:F11"/>
    <mergeCell ref="E12:F12"/>
    <mergeCell ref="E13:F13"/>
    <mergeCell ref="G6:X6"/>
    <mergeCell ref="G7:J7"/>
    <mergeCell ref="K7:L7"/>
    <mergeCell ref="N7:O7"/>
    <mergeCell ref="P7:Q7"/>
    <mergeCell ref="R7:S7"/>
    <mergeCell ref="T7:V7"/>
    <mergeCell ref="W7:X7"/>
    <mergeCell ref="E32:F32"/>
    <mergeCell ref="E33:F33"/>
    <mergeCell ref="E42:F42"/>
    <mergeCell ref="E39:F39"/>
    <mergeCell ref="E14:F14"/>
    <mergeCell ref="E15:F15"/>
    <mergeCell ref="E23:F23"/>
    <mergeCell ref="E24:F24"/>
    <mergeCell ref="E25:F25"/>
    <mergeCell ref="E18:F18"/>
    <mergeCell ref="E19:F19"/>
    <mergeCell ref="E20:F20"/>
    <mergeCell ref="E21:F21"/>
    <mergeCell ref="E22:F22"/>
    <mergeCell ref="E17:F17"/>
  </mergeCells>
  <pageMargins left="0.27559055118110237" right="0.11811023622047245" top="0.59055118110236227" bottom="0.15748031496062992" header="0.19685039370078741" footer="0.19685039370078741"/>
  <pageSetup paperSize="9" orientation="portrait" blackAndWhite="1" horizontalDpi="4294967293" verticalDpi="0" r:id="rId1"/>
  <ignoredErrors>
    <ignoredError sqref="AF10 AH10 AF11 AH11 AL11" formulaRange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C1467"/>
  </sheetPr>
  <dimension ref="B1:U46"/>
  <sheetViews>
    <sheetView showGridLines="0" showRowColHeaders="0" zoomScaleNormal="100" workbookViewId="0">
      <selection activeCell="G13" sqref="G13"/>
    </sheetView>
  </sheetViews>
  <sheetFormatPr defaultRowHeight="18.75"/>
  <cols>
    <col min="1" max="1" width="23.625" style="64" customWidth="1"/>
    <col min="2" max="3" width="4.625" style="64" customWidth="1"/>
    <col min="4" max="4" width="5" style="64" customWidth="1"/>
    <col min="5" max="6" width="13.125" style="64" customWidth="1"/>
    <col min="7" max="11" width="8.25" style="69" customWidth="1"/>
    <col min="12" max="12" width="7.5" style="63" customWidth="1"/>
    <col min="13" max="13" width="8.375" style="63" customWidth="1"/>
    <col min="14" max="14" width="4.625" style="63" customWidth="1"/>
    <col min="15" max="16" width="4.625" style="64" customWidth="1"/>
    <col min="17" max="17" width="4.875" style="63" hidden="1" customWidth="1"/>
    <col min="18" max="20" width="4.625" style="63" hidden="1" customWidth="1"/>
    <col min="21" max="21" width="4.625" style="64" hidden="1" customWidth="1"/>
    <col min="22" max="25" width="9" style="64"/>
    <col min="26" max="26" width="4.125" style="64" customWidth="1"/>
    <col min="27" max="27" width="4.625" style="64" customWidth="1"/>
    <col min="28" max="16384" width="9" style="64"/>
  </cols>
  <sheetData>
    <row r="1" spans="2:20" ht="23.1" customHeight="1">
      <c r="B1" s="149"/>
      <c r="C1" s="149"/>
      <c r="D1" s="149"/>
      <c r="E1" s="149"/>
      <c r="F1" s="149"/>
      <c r="G1" s="186"/>
      <c r="H1" s="186"/>
      <c r="I1" s="186"/>
      <c r="J1" s="186"/>
      <c r="K1" s="186"/>
      <c r="L1" s="175"/>
      <c r="M1" s="175"/>
      <c r="N1" s="175"/>
      <c r="O1" s="149"/>
    </row>
    <row r="2" spans="2:20" ht="20.100000000000001" customHeight="1">
      <c r="B2" s="149"/>
      <c r="C2" s="17"/>
      <c r="D2" s="17"/>
      <c r="E2" s="17"/>
      <c r="F2" s="17"/>
      <c r="G2" s="21"/>
      <c r="H2" s="21"/>
      <c r="I2" s="21"/>
      <c r="J2" s="21"/>
      <c r="K2" s="21"/>
      <c r="L2" s="13"/>
      <c r="M2" s="13"/>
      <c r="N2" s="13"/>
      <c r="O2" s="149"/>
    </row>
    <row r="3" spans="2:20">
      <c r="B3" s="149"/>
      <c r="C3" s="17"/>
      <c r="D3" s="650" t="str">
        <f>"บันทึกการประเมินการอ่าน คิดวิเคราะห์ และเขียน       วิชา " &amp;ข้อมูลพื้นฐาน!X7 &amp; " : " &amp;ข้อมูลพื้นฐาน!T7</f>
        <v>บันทึกการประเมินการอ่าน คิดวิเคราะห์ และเขียน       วิชา ภาษาอังกฤษ : อ 11101</v>
      </c>
      <c r="E3" s="650"/>
      <c r="F3" s="650"/>
      <c r="G3" s="650"/>
      <c r="H3" s="650"/>
      <c r="I3" s="650"/>
      <c r="J3" s="650"/>
      <c r="K3" s="650"/>
      <c r="L3" s="650"/>
      <c r="M3" s="650"/>
      <c r="N3" s="141"/>
      <c r="O3" s="149"/>
    </row>
    <row r="4" spans="2:20">
      <c r="B4" s="149"/>
      <c r="C4" s="17"/>
      <c r="D4" s="650" t="str">
        <f>"ชั้น"&amp;ข้อมูลพื้นฐาน!T13&amp; "     "&amp; " ปีการศึกษา "    &amp;ข้อมูลพื้นฐาน!T5</f>
        <v>ชั้นประถมศึกษาปีที่  2/3      ปีการศึกษา 2566</v>
      </c>
      <c r="E4" s="650"/>
      <c r="F4" s="650"/>
      <c r="G4" s="650"/>
      <c r="H4" s="650"/>
      <c r="I4" s="650"/>
      <c r="J4" s="650"/>
      <c r="K4" s="650"/>
      <c r="L4" s="650"/>
      <c r="M4" s="650"/>
      <c r="N4" s="141"/>
      <c r="O4" s="149"/>
    </row>
    <row r="5" spans="2:20" ht="6" customHeight="1">
      <c r="B5" s="149"/>
      <c r="C5" s="17"/>
      <c r="D5" s="17"/>
      <c r="E5" s="17"/>
      <c r="F5" s="17"/>
      <c r="G5" s="21"/>
      <c r="H5" s="21"/>
      <c r="I5" s="21"/>
      <c r="J5" s="21"/>
      <c r="K5" s="21"/>
      <c r="L5" s="13"/>
      <c r="M5" s="13"/>
      <c r="N5" s="13"/>
      <c r="O5" s="149"/>
    </row>
    <row r="6" spans="2:20" ht="32.25" customHeight="1">
      <c r="B6" s="149"/>
      <c r="C6" s="17"/>
      <c r="D6" s="600" t="s">
        <v>30</v>
      </c>
      <c r="E6" s="603" t="s">
        <v>32</v>
      </c>
      <c r="F6" s="595"/>
      <c r="G6" s="618" t="s">
        <v>216</v>
      </c>
      <c r="H6" s="619"/>
      <c r="I6" s="619"/>
      <c r="J6" s="619"/>
      <c r="K6" s="619"/>
      <c r="L6" s="654" t="s">
        <v>93</v>
      </c>
      <c r="M6" s="660" t="s">
        <v>9</v>
      </c>
      <c r="N6" s="143"/>
      <c r="O6" s="149"/>
    </row>
    <row r="7" spans="2:20" ht="21.75" customHeight="1">
      <c r="B7" s="149"/>
      <c r="C7" s="17"/>
      <c r="D7" s="601"/>
      <c r="E7" s="604"/>
      <c r="F7" s="605"/>
      <c r="G7" s="618" t="s">
        <v>94</v>
      </c>
      <c r="H7" s="620"/>
      <c r="I7" s="597" t="s">
        <v>127</v>
      </c>
      <c r="J7" s="597"/>
      <c r="K7" s="256" t="s">
        <v>95</v>
      </c>
      <c r="L7" s="655"/>
      <c r="M7" s="660"/>
      <c r="N7" s="143"/>
      <c r="O7" s="149"/>
    </row>
    <row r="8" spans="2:20" ht="21.75" customHeight="1">
      <c r="B8" s="149"/>
      <c r="C8" s="17"/>
      <c r="D8" s="602"/>
      <c r="E8" s="604"/>
      <c r="F8" s="605"/>
      <c r="G8" s="256" t="s">
        <v>96</v>
      </c>
      <c r="H8" s="256" t="s">
        <v>97</v>
      </c>
      <c r="I8" s="256" t="s">
        <v>98</v>
      </c>
      <c r="J8" s="256" t="s">
        <v>99</v>
      </c>
      <c r="K8" s="256" t="s">
        <v>100</v>
      </c>
      <c r="L8" s="655"/>
      <c r="M8" s="660"/>
      <c r="N8" s="143"/>
      <c r="O8" s="149"/>
    </row>
    <row r="9" spans="2:20" ht="18" customHeight="1">
      <c r="B9" s="149"/>
      <c r="C9" s="17"/>
      <c r="D9" s="253" t="str">
        <f>IF(ข้อมูลนร.2!D7="","",ข้อมูลนร.2!D7)</f>
        <v>1</v>
      </c>
      <c r="E9" s="610" t="str">
        <f>IF(ข้อมูลนร.2!G7="","",ข้อมูลนร.2!G7)</f>
        <v>เด็กหญิงบ้านสื่อ  ครูคอม</v>
      </c>
      <c r="F9" s="611"/>
      <c r="G9" s="5">
        <v>3</v>
      </c>
      <c r="H9" s="5">
        <v>3</v>
      </c>
      <c r="I9" s="5">
        <v>3</v>
      </c>
      <c r="J9" s="5">
        <v>2</v>
      </c>
      <c r="K9" s="5">
        <v>3</v>
      </c>
      <c r="L9" s="256" t="str">
        <f t="shared" ref="L9:L43" si="0">IF(G9="","",IF(Q9&gt;=2.5,"3",IF(Q9&gt;=1.5,"2",IF(Q9&gt;=1,"1","0"))))</f>
        <v>3</v>
      </c>
      <c r="M9" s="276" t="str">
        <f>IF(G9="","",IF(Q9&gt;=2.5,"ดีเยี่ยม",IF(Q9&gt;=1.5,"ดี",IF(Q9&gt;=1,"ผ่าน","ไม่ผ่าน"))))</f>
        <v>ดีเยี่ยม</v>
      </c>
      <c r="N9" s="35"/>
      <c r="O9" s="188"/>
      <c r="Q9" s="63">
        <f t="shared" ref="Q9:Q43" si="1">IF(E9="","",AVERAGE(R9:T9))</f>
        <v>2.8333333333333335</v>
      </c>
      <c r="R9" s="63">
        <f t="shared" ref="R9:R42" si="2">AVERAGE(G9:H9)</f>
        <v>3</v>
      </c>
      <c r="S9" s="63">
        <f t="shared" ref="S9:S42" si="3">AVERAGE(I9:J9)</f>
        <v>2.5</v>
      </c>
      <c r="T9" s="63">
        <f t="shared" ref="T9:T42" si="4">K9</f>
        <v>3</v>
      </c>
    </row>
    <row r="10" spans="2:20" ht="18" customHeight="1">
      <c r="B10" s="149"/>
      <c r="C10" s="17"/>
      <c r="D10" s="253" t="str">
        <f>IF(ข้อมูลนร.2!D8="","",ข้อมูลนร.2!D8)</f>
        <v>2</v>
      </c>
      <c r="E10" s="610" t="str">
        <f>IF(ข้อมูลนร.2!G8="","",ข้อมูลนร.2!G8)</f>
        <v>เด็กหญิงบ้านสื่อ  ครูคอม</v>
      </c>
      <c r="F10" s="611"/>
      <c r="G10" s="5">
        <v>2</v>
      </c>
      <c r="H10" s="5">
        <v>2</v>
      </c>
      <c r="I10" s="5">
        <v>2</v>
      </c>
      <c r="J10" s="5">
        <v>2</v>
      </c>
      <c r="K10" s="5">
        <v>2</v>
      </c>
      <c r="L10" s="256" t="str">
        <f t="shared" si="0"/>
        <v>2</v>
      </c>
      <c r="M10" s="276" t="str">
        <f t="shared" ref="M10:M43" si="5">IF(G10="","",IF(Q10&gt;=2.5,"ดีเยี่ยม",IF(Q10&gt;=1.5,"ดี",IF(Q10&gt;=1,"ผ่าน","ไม่ผ่าน"))))</f>
        <v>ดี</v>
      </c>
      <c r="N10" s="35"/>
      <c r="O10" s="187"/>
      <c r="Q10" s="63">
        <f t="shared" si="1"/>
        <v>2</v>
      </c>
      <c r="R10" s="63">
        <f t="shared" si="2"/>
        <v>2</v>
      </c>
      <c r="S10" s="63">
        <f t="shared" si="3"/>
        <v>2</v>
      </c>
      <c r="T10" s="63">
        <f t="shared" si="4"/>
        <v>2</v>
      </c>
    </row>
    <row r="11" spans="2:20" ht="18" customHeight="1">
      <c r="B11" s="149"/>
      <c r="C11" s="17"/>
      <c r="D11" s="253" t="str">
        <f>IF(ข้อมูลนร.2!D9="","",ข้อมูลนร.2!D9)</f>
        <v>3</v>
      </c>
      <c r="E11" s="610" t="str">
        <f>IF(ข้อมูลนร.2!G9="","",ข้อมูลนร.2!G9)</f>
        <v>เด็กหญิงบ้านสื่อ  ครูคอม</v>
      </c>
      <c r="F11" s="611"/>
      <c r="G11" s="5">
        <v>2</v>
      </c>
      <c r="H11" s="5">
        <v>2</v>
      </c>
      <c r="I11" s="5">
        <v>2</v>
      </c>
      <c r="J11" s="5">
        <v>2</v>
      </c>
      <c r="K11" s="5">
        <v>2</v>
      </c>
      <c r="L11" s="256" t="str">
        <f t="shared" si="0"/>
        <v>2</v>
      </c>
      <c r="M11" s="276" t="str">
        <f t="shared" si="5"/>
        <v>ดี</v>
      </c>
      <c r="N11" s="35"/>
      <c r="O11" s="149"/>
      <c r="Q11" s="63">
        <f t="shared" si="1"/>
        <v>2</v>
      </c>
      <c r="R11" s="63">
        <f t="shared" si="2"/>
        <v>2</v>
      </c>
      <c r="S11" s="63">
        <f t="shared" si="3"/>
        <v>2</v>
      </c>
      <c r="T11" s="63">
        <f t="shared" si="4"/>
        <v>2</v>
      </c>
    </row>
    <row r="12" spans="2:20" ht="18" customHeight="1">
      <c r="B12" s="149"/>
      <c r="C12" s="17"/>
      <c r="D12" s="253" t="str">
        <f>IF(ข้อมูลนร.2!D10="","",ข้อมูลนร.2!D10)</f>
        <v>4</v>
      </c>
      <c r="E12" s="610" t="str">
        <f>IF(ข้อมูลนร.2!G10="","",ข้อมูลนร.2!G10)</f>
        <v>เด็กหญิงบ้านสื่อ  ครูคอม</v>
      </c>
      <c r="F12" s="611"/>
      <c r="G12" s="5">
        <v>1</v>
      </c>
      <c r="H12" s="5">
        <v>1</v>
      </c>
      <c r="I12" s="5">
        <v>1</v>
      </c>
      <c r="J12" s="5">
        <v>1</v>
      </c>
      <c r="K12" s="5">
        <v>1</v>
      </c>
      <c r="L12" s="256" t="str">
        <f t="shared" si="0"/>
        <v>1</v>
      </c>
      <c r="M12" s="276" t="str">
        <f t="shared" si="5"/>
        <v>ผ่าน</v>
      </c>
      <c r="N12" s="35"/>
      <c r="O12" s="149"/>
      <c r="Q12" s="63">
        <f t="shared" si="1"/>
        <v>1</v>
      </c>
      <c r="R12" s="63">
        <f t="shared" si="2"/>
        <v>1</v>
      </c>
      <c r="S12" s="63">
        <f t="shared" si="3"/>
        <v>1</v>
      </c>
      <c r="T12" s="63">
        <f t="shared" si="4"/>
        <v>1</v>
      </c>
    </row>
    <row r="13" spans="2:20" ht="18" customHeight="1">
      <c r="B13" s="149"/>
      <c r="C13" s="17"/>
      <c r="D13" s="253" t="str">
        <f>IF(ข้อมูลนร.2!D11="","",ข้อมูลนร.2!D11)</f>
        <v/>
      </c>
      <c r="E13" s="610" t="str">
        <f>IF(ข้อมูลนร.2!G11="","",ข้อมูลนร.2!G11)</f>
        <v/>
      </c>
      <c r="F13" s="611"/>
      <c r="G13" s="5"/>
      <c r="H13" s="5"/>
      <c r="I13" s="5"/>
      <c r="J13" s="5"/>
      <c r="K13" s="5"/>
      <c r="L13" s="256" t="str">
        <f t="shared" si="0"/>
        <v/>
      </c>
      <c r="M13" s="276" t="str">
        <f t="shared" si="5"/>
        <v/>
      </c>
      <c r="N13" s="35"/>
      <c r="O13" s="149"/>
      <c r="Q13" s="63" t="str">
        <f t="shared" si="1"/>
        <v/>
      </c>
      <c r="R13" s="63" t="e">
        <f t="shared" si="2"/>
        <v>#DIV/0!</v>
      </c>
      <c r="S13" s="63" t="e">
        <f t="shared" si="3"/>
        <v>#DIV/0!</v>
      </c>
      <c r="T13" s="63">
        <f t="shared" si="4"/>
        <v>0</v>
      </c>
    </row>
    <row r="14" spans="2:20" ht="18" customHeight="1">
      <c r="B14" s="149"/>
      <c r="C14" s="17"/>
      <c r="D14" s="253" t="str">
        <f>IF(ข้อมูลนร.2!D12="","",ข้อมูลนร.2!D12)</f>
        <v/>
      </c>
      <c r="E14" s="610" t="str">
        <f>IF(ข้อมูลนร.2!G12="","",ข้อมูลนร.2!G12)</f>
        <v/>
      </c>
      <c r="F14" s="611"/>
      <c r="G14" s="5"/>
      <c r="H14" s="5"/>
      <c r="I14" s="5"/>
      <c r="J14" s="5"/>
      <c r="K14" s="5"/>
      <c r="L14" s="256" t="str">
        <f t="shared" si="0"/>
        <v/>
      </c>
      <c r="M14" s="276" t="str">
        <f t="shared" si="5"/>
        <v/>
      </c>
      <c r="N14" s="35"/>
      <c r="O14" s="149"/>
      <c r="Q14" s="63" t="str">
        <f t="shared" si="1"/>
        <v/>
      </c>
      <c r="R14" s="63" t="e">
        <f t="shared" si="2"/>
        <v>#DIV/0!</v>
      </c>
      <c r="S14" s="63" t="e">
        <f t="shared" si="3"/>
        <v>#DIV/0!</v>
      </c>
      <c r="T14" s="63">
        <f t="shared" si="4"/>
        <v>0</v>
      </c>
    </row>
    <row r="15" spans="2:20" ht="18" customHeight="1">
      <c r="B15" s="149"/>
      <c r="C15" s="17"/>
      <c r="D15" s="253" t="str">
        <f>IF(ข้อมูลนร.2!D13="","",ข้อมูลนร.2!D13)</f>
        <v/>
      </c>
      <c r="E15" s="610" t="str">
        <f>IF(ข้อมูลนร.2!G13="","",ข้อมูลนร.2!G13)</f>
        <v/>
      </c>
      <c r="F15" s="611"/>
      <c r="G15" s="5"/>
      <c r="H15" s="5"/>
      <c r="I15" s="5"/>
      <c r="J15" s="5"/>
      <c r="K15" s="5"/>
      <c r="L15" s="256" t="str">
        <f t="shared" si="0"/>
        <v/>
      </c>
      <c r="M15" s="276" t="str">
        <f t="shared" si="5"/>
        <v/>
      </c>
      <c r="N15" s="35"/>
      <c r="O15" s="149"/>
      <c r="Q15" s="63" t="str">
        <f t="shared" si="1"/>
        <v/>
      </c>
      <c r="R15" s="63" t="e">
        <f t="shared" si="2"/>
        <v>#DIV/0!</v>
      </c>
      <c r="S15" s="63" t="e">
        <f t="shared" si="3"/>
        <v>#DIV/0!</v>
      </c>
      <c r="T15" s="63">
        <f t="shared" si="4"/>
        <v>0</v>
      </c>
    </row>
    <row r="16" spans="2:20" ht="18" customHeight="1">
      <c r="B16" s="149"/>
      <c r="C16" s="17"/>
      <c r="D16" s="253" t="str">
        <f>IF(ข้อมูลนร.2!D14="","",ข้อมูลนร.2!D14)</f>
        <v/>
      </c>
      <c r="E16" s="610" t="str">
        <f>IF(ข้อมูลนร.2!G14="","",ข้อมูลนร.2!G14)</f>
        <v/>
      </c>
      <c r="F16" s="611"/>
      <c r="G16" s="5"/>
      <c r="H16" s="5"/>
      <c r="I16" s="5"/>
      <c r="J16" s="5"/>
      <c r="K16" s="5"/>
      <c r="L16" s="256" t="str">
        <f t="shared" si="0"/>
        <v/>
      </c>
      <c r="M16" s="276" t="str">
        <f t="shared" si="5"/>
        <v/>
      </c>
      <c r="N16" s="35"/>
      <c r="O16" s="149"/>
      <c r="Q16" s="63" t="str">
        <f t="shared" si="1"/>
        <v/>
      </c>
      <c r="R16" s="63" t="e">
        <f t="shared" si="2"/>
        <v>#DIV/0!</v>
      </c>
      <c r="S16" s="63" t="e">
        <f t="shared" si="3"/>
        <v>#DIV/0!</v>
      </c>
      <c r="T16" s="63">
        <f t="shared" si="4"/>
        <v>0</v>
      </c>
    </row>
    <row r="17" spans="2:20" ht="18" customHeight="1">
      <c r="B17" s="149"/>
      <c r="C17" s="17"/>
      <c r="D17" s="253" t="str">
        <f>IF(ข้อมูลนร.2!D15="","",ข้อมูลนร.2!D15)</f>
        <v/>
      </c>
      <c r="E17" s="610" t="str">
        <f>IF(ข้อมูลนร.2!G15="","",ข้อมูลนร.2!G15)</f>
        <v/>
      </c>
      <c r="F17" s="611"/>
      <c r="G17" s="5"/>
      <c r="H17" s="5"/>
      <c r="I17" s="5"/>
      <c r="J17" s="5"/>
      <c r="K17" s="5"/>
      <c r="L17" s="256" t="str">
        <f t="shared" si="0"/>
        <v/>
      </c>
      <c r="M17" s="276" t="str">
        <f t="shared" si="5"/>
        <v/>
      </c>
      <c r="N17" s="35"/>
      <c r="O17" s="149"/>
      <c r="Q17" s="63" t="str">
        <f t="shared" si="1"/>
        <v/>
      </c>
      <c r="R17" s="63" t="e">
        <f t="shared" si="2"/>
        <v>#DIV/0!</v>
      </c>
      <c r="S17" s="63" t="e">
        <f t="shared" si="3"/>
        <v>#DIV/0!</v>
      </c>
      <c r="T17" s="63">
        <f t="shared" si="4"/>
        <v>0</v>
      </c>
    </row>
    <row r="18" spans="2:20" ht="18" customHeight="1">
      <c r="B18" s="149"/>
      <c r="C18" s="17"/>
      <c r="D18" s="253" t="str">
        <f>IF(ข้อมูลนร.2!D16="","",ข้อมูลนร.2!D16)</f>
        <v/>
      </c>
      <c r="E18" s="610" t="str">
        <f>IF(ข้อมูลนร.2!G16="","",ข้อมูลนร.2!G16)</f>
        <v/>
      </c>
      <c r="F18" s="611"/>
      <c r="G18" s="5"/>
      <c r="H18" s="5"/>
      <c r="I18" s="5"/>
      <c r="J18" s="5"/>
      <c r="K18" s="5"/>
      <c r="L18" s="256" t="str">
        <f t="shared" si="0"/>
        <v/>
      </c>
      <c r="M18" s="276" t="str">
        <f t="shared" si="5"/>
        <v/>
      </c>
      <c r="N18" s="35"/>
      <c r="O18" s="149"/>
      <c r="Q18" s="63" t="str">
        <f t="shared" si="1"/>
        <v/>
      </c>
      <c r="R18" s="63" t="e">
        <f t="shared" si="2"/>
        <v>#DIV/0!</v>
      </c>
      <c r="S18" s="63" t="e">
        <f t="shared" si="3"/>
        <v>#DIV/0!</v>
      </c>
      <c r="T18" s="63">
        <f t="shared" si="4"/>
        <v>0</v>
      </c>
    </row>
    <row r="19" spans="2:20" ht="18" customHeight="1">
      <c r="B19" s="149"/>
      <c r="C19" s="17"/>
      <c r="D19" s="253" t="str">
        <f>IF(ข้อมูลนร.2!D17="","",ข้อมูลนร.2!D17)</f>
        <v/>
      </c>
      <c r="E19" s="610" t="str">
        <f>IF(ข้อมูลนร.2!G17="","",ข้อมูลนร.2!G17)</f>
        <v/>
      </c>
      <c r="F19" s="611"/>
      <c r="G19" s="5"/>
      <c r="H19" s="5"/>
      <c r="I19" s="5"/>
      <c r="J19" s="5"/>
      <c r="K19" s="5"/>
      <c r="L19" s="256" t="str">
        <f t="shared" si="0"/>
        <v/>
      </c>
      <c r="M19" s="276" t="str">
        <f t="shared" si="5"/>
        <v/>
      </c>
      <c r="N19" s="35"/>
      <c r="O19" s="149"/>
      <c r="Q19" s="63" t="str">
        <f t="shared" si="1"/>
        <v/>
      </c>
      <c r="R19" s="63" t="e">
        <f t="shared" si="2"/>
        <v>#DIV/0!</v>
      </c>
      <c r="S19" s="63" t="e">
        <f t="shared" si="3"/>
        <v>#DIV/0!</v>
      </c>
      <c r="T19" s="63">
        <f t="shared" si="4"/>
        <v>0</v>
      </c>
    </row>
    <row r="20" spans="2:20" ht="18" customHeight="1">
      <c r="B20" s="149"/>
      <c r="C20" s="17"/>
      <c r="D20" s="253" t="str">
        <f>IF(ข้อมูลนร.2!D18="","",ข้อมูลนร.2!D18)</f>
        <v/>
      </c>
      <c r="E20" s="610" t="str">
        <f>IF(ข้อมูลนร.2!G18="","",ข้อมูลนร.2!G18)</f>
        <v/>
      </c>
      <c r="F20" s="611"/>
      <c r="G20" s="5"/>
      <c r="H20" s="5"/>
      <c r="I20" s="5"/>
      <c r="J20" s="5"/>
      <c r="K20" s="5"/>
      <c r="L20" s="256" t="str">
        <f t="shared" si="0"/>
        <v/>
      </c>
      <c r="M20" s="276" t="str">
        <f t="shared" si="5"/>
        <v/>
      </c>
      <c r="N20" s="35"/>
      <c r="O20" s="149"/>
      <c r="Q20" s="63" t="str">
        <f t="shared" si="1"/>
        <v/>
      </c>
      <c r="R20" s="63" t="e">
        <f t="shared" si="2"/>
        <v>#DIV/0!</v>
      </c>
      <c r="S20" s="63" t="e">
        <f t="shared" si="3"/>
        <v>#DIV/0!</v>
      </c>
      <c r="T20" s="63">
        <f t="shared" si="4"/>
        <v>0</v>
      </c>
    </row>
    <row r="21" spans="2:20" ht="18" customHeight="1">
      <c r="B21" s="149"/>
      <c r="C21" s="17"/>
      <c r="D21" s="253" t="str">
        <f>IF(ข้อมูลนร.2!D19="","",ข้อมูลนร.2!D19)</f>
        <v/>
      </c>
      <c r="E21" s="610" t="str">
        <f>IF(ข้อมูลนร.2!G19="","",ข้อมูลนร.2!G19)</f>
        <v/>
      </c>
      <c r="F21" s="611"/>
      <c r="G21" s="5"/>
      <c r="H21" s="5"/>
      <c r="I21" s="5"/>
      <c r="J21" s="5"/>
      <c r="K21" s="5"/>
      <c r="L21" s="256" t="str">
        <f t="shared" si="0"/>
        <v/>
      </c>
      <c r="M21" s="276" t="str">
        <f t="shared" si="5"/>
        <v/>
      </c>
      <c r="N21" s="35"/>
      <c r="O21" s="149"/>
      <c r="Q21" s="63" t="str">
        <f t="shared" si="1"/>
        <v/>
      </c>
      <c r="R21" s="63" t="e">
        <f t="shared" si="2"/>
        <v>#DIV/0!</v>
      </c>
      <c r="S21" s="63" t="e">
        <f t="shared" si="3"/>
        <v>#DIV/0!</v>
      </c>
      <c r="T21" s="63">
        <f t="shared" si="4"/>
        <v>0</v>
      </c>
    </row>
    <row r="22" spans="2:20" ht="18" customHeight="1">
      <c r="B22" s="149"/>
      <c r="C22" s="17"/>
      <c r="D22" s="253" t="str">
        <f>IF(ข้อมูลนร.2!D20="","",ข้อมูลนร.2!D20)</f>
        <v/>
      </c>
      <c r="E22" s="610" t="str">
        <f>IF(ข้อมูลนร.2!G20="","",ข้อมูลนร.2!G20)</f>
        <v/>
      </c>
      <c r="F22" s="611"/>
      <c r="G22" s="5"/>
      <c r="H22" s="5"/>
      <c r="I22" s="5"/>
      <c r="J22" s="5"/>
      <c r="K22" s="5"/>
      <c r="L22" s="256" t="str">
        <f t="shared" si="0"/>
        <v/>
      </c>
      <c r="M22" s="276" t="str">
        <f t="shared" si="5"/>
        <v/>
      </c>
      <c r="N22" s="35"/>
      <c r="O22" s="149"/>
      <c r="Q22" s="63" t="str">
        <f t="shared" si="1"/>
        <v/>
      </c>
      <c r="R22" s="63" t="e">
        <f t="shared" si="2"/>
        <v>#DIV/0!</v>
      </c>
      <c r="S22" s="63" t="e">
        <f t="shared" si="3"/>
        <v>#DIV/0!</v>
      </c>
      <c r="T22" s="63">
        <f t="shared" si="4"/>
        <v>0</v>
      </c>
    </row>
    <row r="23" spans="2:20" ht="18" customHeight="1">
      <c r="B23" s="149"/>
      <c r="C23" s="17"/>
      <c r="D23" s="253" t="str">
        <f>IF(ข้อมูลนร.2!D21="","",ข้อมูลนร.2!D21)</f>
        <v/>
      </c>
      <c r="E23" s="610" t="str">
        <f>IF(ข้อมูลนร.2!G21="","",ข้อมูลนร.2!G21)</f>
        <v/>
      </c>
      <c r="F23" s="611"/>
      <c r="G23" s="5"/>
      <c r="H23" s="5"/>
      <c r="I23" s="5"/>
      <c r="J23" s="5"/>
      <c r="K23" s="5"/>
      <c r="L23" s="256" t="str">
        <f t="shared" si="0"/>
        <v/>
      </c>
      <c r="M23" s="276" t="str">
        <f t="shared" si="5"/>
        <v/>
      </c>
      <c r="N23" s="35"/>
      <c r="O23" s="149"/>
      <c r="Q23" s="63" t="str">
        <f t="shared" si="1"/>
        <v/>
      </c>
      <c r="R23" s="63" t="e">
        <f t="shared" si="2"/>
        <v>#DIV/0!</v>
      </c>
      <c r="S23" s="63" t="e">
        <f t="shared" si="3"/>
        <v>#DIV/0!</v>
      </c>
      <c r="T23" s="63">
        <f t="shared" si="4"/>
        <v>0</v>
      </c>
    </row>
    <row r="24" spans="2:20" ht="18" customHeight="1">
      <c r="B24" s="149"/>
      <c r="C24" s="17"/>
      <c r="D24" s="253" t="str">
        <f>IF(ข้อมูลนร.2!D22="","",ข้อมูลนร.2!D22)</f>
        <v/>
      </c>
      <c r="E24" s="610" t="str">
        <f>IF(ข้อมูลนร.2!G22="","",ข้อมูลนร.2!G22)</f>
        <v/>
      </c>
      <c r="F24" s="611"/>
      <c r="G24" s="5"/>
      <c r="H24" s="5"/>
      <c r="I24" s="5"/>
      <c r="J24" s="5"/>
      <c r="K24" s="5"/>
      <c r="L24" s="256" t="str">
        <f t="shared" si="0"/>
        <v/>
      </c>
      <c r="M24" s="276" t="str">
        <f t="shared" si="5"/>
        <v/>
      </c>
      <c r="N24" s="35"/>
      <c r="O24" s="149"/>
      <c r="Q24" s="63" t="str">
        <f t="shared" si="1"/>
        <v/>
      </c>
      <c r="R24" s="63" t="e">
        <f t="shared" si="2"/>
        <v>#DIV/0!</v>
      </c>
      <c r="S24" s="63" t="e">
        <f t="shared" si="3"/>
        <v>#DIV/0!</v>
      </c>
      <c r="T24" s="63">
        <f t="shared" si="4"/>
        <v>0</v>
      </c>
    </row>
    <row r="25" spans="2:20" ht="18" customHeight="1">
      <c r="B25" s="149"/>
      <c r="C25" s="17"/>
      <c r="D25" s="253" t="str">
        <f>IF(ข้อมูลนร.2!D23="","",ข้อมูลนร.2!D23)</f>
        <v/>
      </c>
      <c r="E25" s="610" t="str">
        <f>IF(ข้อมูลนร.2!G23="","",ข้อมูลนร.2!G23)</f>
        <v/>
      </c>
      <c r="F25" s="611"/>
      <c r="G25" s="5"/>
      <c r="H25" s="5"/>
      <c r="I25" s="5"/>
      <c r="J25" s="5"/>
      <c r="K25" s="5"/>
      <c r="L25" s="256" t="str">
        <f t="shared" si="0"/>
        <v/>
      </c>
      <c r="M25" s="276" t="str">
        <f t="shared" si="5"/>
        <v/>
      </c>
      <c r="N25" s="35"/>
      <c r="O25" s="149"/>
      <c r="Q25" s="63" t="str">
        <f t="shared" si="1"/>
        <v/>
      </c>
      <c r="R25" s="63" t="e">
        <f t="shared" si="2"/>
        <v>#DIV/0!</v>
      </c>
      <c r="S25" s="63" t="e">
        <f t="shared" si="3"/>
        <v>#DIV/0!</v>
      </c>
      <c r="T25" s="63">
        <f t="shared" si="4"/>
        <v>0</v>
      </c>
    </row>
    <row r="26" spans="2:20" ht="18" customHeight="1">
      <c r="B26" s="149"/>
      <c r="C26" s="17"/>
      <c r="D26" s="253" t="str">
        <f>IF(ข้อมูลนร.2!D24="","",ข้อมูลนร.2!D24)</f>
        <v/>
      </c>
      <c r="E26" s="610" t="str">
        <f>IF(ข้อมูลนร.2!G24="","",ข้อมูลนร.2!G24)</f>
        <v/>
      </c>
      <c r="F26" s="611"/>
      <c r="G26" s="5"/>
      <c r="H26" s="5"/>
      <c r="I26" s="5"/>
      <c r="J26" s="5"/>
      <c r="K26" s="5"/>
      <c r="L26" s="256" t="str">
        <f t="shared" si="0"/>
        <v/>
      </c>
      <c r="M26" s="276" t="str">
        <f t="shared" si="5"/>
        <v/>
      </c>
      <c r="N26" s="35"/>
      <c r="O26" s="149"/>
      <c r="Q26" s="63" t="str">
        <f t="shared" si="1"/>
        <v/>
      </c>
      <c r="R26" s="63" t="e">
        <f t="shared" si="2"/>
        <v>#DIV/0!</v>
      </c>
      <c r="S26" s="63" t="e">
        <f t="shared" si="3"/>
        <v>#DIV/0!</v>
      </c>
      <c r="T26" s="63">
        <f t="shared" si="4"/>
        <v>0</v>
      </c>
    </row>
    <row r="27" spans="2:20" ht="18" customHeight="1">
      <c r="B27" s="149"/>
      <c r="C27" s="17"/>
      <c r="D27" s="253" t="str">
        <f>IF(ข้อมูลนร.2!D25="","",ข้อมูลนร.2!D25)</f>
        <v/>
      </c>
      <c r="E27" s="610" t="str">
        <f>IF(ข้อมูลนร.2!G25="","",ข้อมูลนร.2!G25)</f>
        <v/>
      </c>
      <c r="F27" s="611"/>
      <c r="G27" s="5"/>
      <c r="H27" s="5"/>
      <c r="I27" s="5"/>
      <c r="J27" s="5"/>
      <c r="K27" s="5"/>
      <c r="L27" s="256" t="str">
        <f t="shared" si="0"/>
        <v/>
      </c>
      <c r="M27" s="276" t="str">
        <f t="shared" si="5"/>
        <v/>
      </c>
      <c r="N27" s="35"/>
      <c r="O27" s="149"/>
      <c r="Q27" s="63" t="str">
        <f t="shared" si="1"/>
        <v/>
      </c>
      <c r="R27" s="63" t="e">
        <f t="shared" si="2"/>
        <v>#DIV/0!</v>
      </c>
      <c r="S27" s="63" t="e">
        <f t="shared" si="3"/>
        <v>#DIV/0!</v>
      </c>
      <c r="T27" s="63">
        <f t="shared" si="4"/>
        <v>0</v>
      </c>
    </row>
    <row r="28" spans="2:20" ht="18" customHeight="1">
      <c r="B28" s="149"/>
      <c r="C28" s="17"/>
      <c r="D28" s="253" t="str">
        <f>IF(ข้อมูลนร.2!D26="","",ข้อมูลนร.2!D26)</f>
        <v/>
      </c>
      <c r="E28" s="610" t="str">
        <f>IF(ข้อมูลนร.2!G26="","",ข้อมูลนร.2!G26)</f>
        <v/>
      </c>
      <c r="F28" s="611"/>
      <c r="G28" s="5"/>
      <c r="H28" s="5"/>
      <c r="I28" s="5"/>
      <c r="J28" s="5"/>
      <c r="K28" s="5"/>
      <c r="L28" s="256" t="str">
        <f t="shared" si="0"/>
        <v/>
      </c>
      <c r="M28" s="276" t="str">
        <f t="shared" si="5"/>
        <v/>
      </c>
      <c r="N28" s="35"/>
      <c r="O28" s="149"/>
      <c r="Q28" s="63" t="str">
        <f t="shared" si="1"/>
        <v/>
      </c>
      <c r="R28" s="63" t="e">
        <f t="shared" si="2"/>
        <v>#DIV/0!</v>
      </c>
      <c r="S28" s="63" t="e">
        <f t="shared" si="3"/>
        <v>#DIV/0!</v>
      </c>
      <c r="T28" s="63">
        <f t="shared" si="4"/>
        <v>0</v>
      </c>
    </row>
    <row r="29" spans="2:20" ht="18" customHeight="1">
      <c r="B29" s="149"/>
      <c r="C29" s="17"/>
      <c r="D29" s="253" t="str">
        <f>IF(ข้อมูลนร.2!D27="","",ข้อมูลนร.2!D27)</f>
        <v/>
      </c>
      <c r="E29" s="610" t="str">
        <f>IF(ข้อมูลนร.2!G27="","",ข้อมูลนร.2!G27)</f>
        <v/>
      </c>
      <c r="F29" s="611"/>
      <c r="G29" s="5"/>
      <c r="H29" s="5"/>
      <c r="I29" s="5"/>
      <c r="J29" s="5"/>
      <c r="K29" s="5"/>
      <c r="L29" s="256" t="str">
        <f t="shared" si="0"/>
        <v/>
      </c>
      <c r="M29" s="276" t="str">
        <f t="shared" si="5"/>
        <v/>
      </c>
      <c r="N29" s="35"/>
      <c r="O29" s="149"/>
      <c r="Q29" s="63" t="str">
        <f t="shared" si="1"/>
        <v/>
      </c>
      <c r="R29" s="63" t="e">
        <f t="shared" si="2"/>
        <v>#DIV/0!</v>
      </c>
      <c r="S29" s="63" t="e">
        <f t="shared" si="3"/>
        <v>#DIV/0!</v>
      </c>
      <c r="T29" s="63">
        <f t="shared" si="4"/>
        <v>0</v>
      </c>
    </row>
    <row r="30" spans="2:20" ht="18" customHeight="1">
      <c r="B30" s="149"/>
      <c r="C30" s="17"/>
      <c r="D30" s="253" t="str">
        <f>IF(ข้อมูลนร.2!D28="","",ข้อมูลนร.2!D28)</f>
        <v/>
      </c>
      <c r="E30" s="610" t="str">
        <f>IF(ข้อมูลนร.2!G28="","",ข้อมูลนร.2!G28)</f>
        <v/>
      </c>
      <c r="F30" s="611"/>
      <c r="G30" s="5"/>
      <c r="H30" s="5"/>
      <c r="I30" s="5"/>
      <c r="J30" s="5"/>
      <c r="K30" s="5"/>
      <c r="L30" s="256" t="str">
        <f t="shared" si="0"/>
        <v/>
      </c>
      <c r="M30" s="276" t="str">
        <f t="shared" si="5"/>
        <v/>
      </c>
      <c r="N30" s="35"/>
      <c r="O30" s="149"/>
      <c r="Q30" s="63" t="str">
        <f t="shared" si="1"/>
        <v/>
      </c>
      <c r="R30" s="63" t="e">
        <f t="shared" si="2"/>
        <v>#DIV/0!</v>
      </c>
      <c r="S30" s="63" t="e">
        <f t="shared" si="3"/>
        <v>#DIV/0!</v>
      </c>
      <c r="T30" s="63">
        <f t="shared" si="4"/>
        <v>0</v>
      </c>
    </row>
    <row r="31" spans="2:20" ht="18" customHeight="1">
      <c r="B31" s="149"/>
      <c r="C31" s="17"/>
      <c r="D31" s="253" t="str">
        <f>IF(ข้อมูลนร.2!D29="","",ข้อมูลนร.2!D29)</f>
        <v/>
      </c>
      <c r="E31" s="610" t="str">
        <f>IF(ข้อมูลนร.2!G29="","",ข้อมูลนร.2!G29)</f>
        <v/>
      </c>
      <c r="F31" s="611"/>
      <c r="G31" s="5"/>
      <c r="H31" s="5"/>
      <c r="I31" s="5"/>
      <c r="J31" s="5"/>
      <c r="K31" s="5"/>
      <c r="L31" s="256" t="str">
        <f t="shared" si="0"/>
        <v/>
      </c>
      <c r="M31" s="276" t="str">
        <f t="shared" si="5"/>
        <v/>
      </c>
      <c r="N31" s="35"/>
      <c r="O31" s="149"/>
      <c r="Q31" s="63" t="str">
        <f t="shared" si="1"/>
        <v/>
      </c>
      <c r="R31" s="63" t="e">
        <f t="shared" si="2"/>
        <v>#DIV/0!</v>
      </c>
      <c r="S31" s="63" t="e">
        <f t="shared" si="3"/>
        <v>#DIV/0!</v>
      </c>
      <c r="T31" s="63">
        <f t="shared" si="4"/>
        <v>0</v>
      </c>
    </row>
    <row r="32" spans="2:20" ht="18" customHeight="1">
      <c r="B32" s="149"/>
      <c r="C32" s="17"/>
      <c r="D32" s="253" t="str">
        <f>IF(ข้อมูลนร.2!D30="","",ข้อมูลนร.2!D30)</f>
        <v/>
      </c>
      <c r="E32" s="610" t="str">
        <f>IF(ข้อมูลนร.2!G30="","",ข้อมูลนร.2!G30)</f>
        <v/>
      </c>
      <c r="F32" s="611"/>
      <c r="G32" s="5"/>
      <c r="H32" s="5"/>
      <c r="I32" s="5"/>
      <c r="J32" s="5"/>
      <c r="K32" s="5"/>
      <c r="L32" s="256" t="str">
        <f t="shared" si="0"/>
        <v/>
      </c>
      <c r="M32" s="276" t="str">
        <f t="shared" si="5"/>
        <v/>
      </c>
      <c r="N32" s="35"/>
      <c r="O32" s="149"/>
      <c r="Q32" s="63" t="str">
        <f t="shared" si="1"/>
        <v/>
      </c>
      <c r="R32" s="63" t="e">
        <f t="shared" si="2"/>
        <v>#DIV/0!</v>
      </c>
      <c r="S32" s="63" t="e">
        <f t="shared" si="3"/>
        <v>#DIV/0!</v>
      </c>
      <c r="T32" s="63">
        <f t="shared" si="4"/>
        <v>0</v>
      </c>
    </row>
    <row r="33" spans="2:20" ht="18" customHeight="1">
      <c r="B33" s="149"/>
      <c r="C33" s="17"/>
      <c r="D33" s="253" t="str">
        <f>IF(ข้อมูลนร.2!D31="","",ข้อมูลนร.2!D31)</f>
        <v/>
      </c>
      <c r="E33" s="610" t="str">
        <f>IF(ข้อมูลนร.2!G31="","",ข้อมูลนร.2!G31)</f>
        <v/>
      </c>
      <c r="F33" s="611"/>
      <c r="G33" s="5"/>
      <c r="H33" s="5"/>
      <c r="I33" s="5"/>
      <c r="J33" s="5"/>
      <c r="K33" s="5"/>
      <c r="L33" s="256" t="str">
        <f t="shared" si="0"/>
        <v/>
      </c>
      <c r="M33" s="276" t="str">
        <f t="shared" si="5"/>
        <v/>
      </c>
      <c r="N33" s="35"/>
      <c r="O33" s="149"/>
      <c r="Q33" s="63" t="str">
        <f t="shared" si="1"/>
        <v/>
      </c>
      <c r="R33" s="63" t="e">
        <f t="shared" si="2"/>
        <v>#DIV/0!</v>
      </c>
      <c r="S33" s="63" t="e">
        <f t="shared" si="3"/>
        <v>#DIV/0!</v>
      </c>
      <c r="T33" s="63">
        <f t="shared" si="4"/>
        <v>0</v>
      </c>
    </row>
    <row r="34" spans="2:20" ht="18" customHeight="1">
      <c r="B34" s="149"/>
      <c r="C34" s="17"/>
      <c r="D34" s="253" t="str">
        <f>IF(ข้อมูลนร.2!D32="","",ข้อมูลนร.2!D32)</f>
        <v/>
      </c>
      <c r="E34" s="610" t="str">
        <f>IF(ข้อมูลนร.2!G32="","",ข้อมูลนร.2!G32)</f>
        <v/>
      </c>
      <c r="F34" s="611"/>
      <c r="G34" s="5"/>
      <c r="H34" s="5"/>
      <c r="I34" s="5"/>
      <c r="J34" s="5"/>
      <c r="K34" s="5"/>
      <c r="L34" s="256" t="str">
        <f t="shared" si="0"/>
        <v/>
      </c>
      <c r="M34" s="276" t="str">
        <f t="shared" si="5"/>
        <v/>
      </c>
      <c r="N34" s="35"/>
      <c r="O34" s="149"/>
      <c r="Q34" s="63" t="str">
        <f t="shared" si="1"/>
        <v/>
      </c>
      <c r="R34" s="63" t="e">
        <f t="shared" si="2"/>
        <v>#DIV/0!</v>
      </c>
      <c r="S34" s="63" t="e">
        <f t="shared" si="3"/>
        <v>#DIV/0!</v>
      </c>
      <c r="T34" s="63">
        <f t="shared" si="4"/>
        <v>0</v>
      </c>
    </row>
    <row r="35" spans="2:20" ht="18" customHeight="1">
      <c r="B35" s="149"/>
      <c r="C35" s="17"/>
      <c r="D35" s="253" t="str">
        <f>IF(ข้อมูลนร.2!D33="","",ข้อมูลนร.2!D33)</f>
        <v/>
      </c>
      <c r="E35" s="610" t="str">
        <f>IF(ข้อมูลนร.2!G33="","",ข้อมูลนร.2!G33)</f>
        <v/>
      </c>
      <c r="F35" s="611"/>
      <c r="G35" s="5"/>
      <c r="H35" s="5"/>
      <c r="I35" s="5"/>
      <c r="J35" s="5"/>
      <c r="K35" s="5"/>
      <c r="L35" s="256" t="str">
        <f t="shared" si="0"/>
        <v/>
      </c>
      <c r="M35" s="276" t="str">
        <f t="shared" si="5"/>
        <v/>
      </c>
      <c r="N35" s="35"/>
      <c r="O35" s="149"/>
      <c r="Q35" s="63" t="str">
        <f t="shared" si="1"/>
        <v/>
      </c>
      <c r="R35" s="63" t="e">
        <f t="shared" si="2"/>
        <v>#DIV/0!</v>
      </c>
      <c r="S35" s="63" t="e">
        <f t="shared" si="3"/>
        <v>#DIV/0!</v>
      </c>
      <c r="T35" s="63">
        <f t="shared" si="4"/>
        <v>0</v>
      </c>
    </row>
    <row r="36" spans="2:20" ht="18" customHeight="1">
      <c r="B36" s="149"/>
      <c r="C36" s="17"/>
      <c r="D36" s="253" t="str">
        <f>IF(ข้อมูลนร.2!D34="","",ข้อมูลนร.2!D34)</f>
        <v/>
      </c>
      <c r="E36" s="610" t="str">
        <f>IF(ข้อมูลนร.2!G34="","",ข้อมูลนร.2!G34)</f>
        <v/>
      </c>
      <c r="F36" s="611"/>
      <c r="G36" s="5"/>
      <c r="H36" s="5"/>
      <c r="I36" s="5"/>
      <c r="J36" s="5"/>
      <c r="K36" s="5"/>
      <c r="L36" s="256" t="str">
        <f t="shared" si="0"/>
        <v/>
      </c>
      <c r="M36" s="276" t="str">
        <f t="shared" si="5"/>
        <v/>
      </c>
      <c r="N36" s="35"/>
      <c r="O36" s="149"/>
      <c r="Q36" s="63" t="str">
        <f t="shared" si="1"/>
        <v/>
      </c>
      <c r="R36" s="63" t="e">
        <f t="shared" si="2"/>
        <v>#DIV/0!</v>
      </c>
      <c r="S36" s="63" t="e">
        <f t="shared" si="3"/>
        <v>#DIV/0!</v>
      </c>
      <c r="T36" s="63">
        <f t="shared" si="4"/>
        <v>0</v>
      </c>
    </row>
    <row r="37" spans="2:20" ht="18" customHeight="1">
      <c r="B37" s="149"/>
      <c r="C37" s="17"/>
      <c r="D37" s="253" t="str">
        <f>IF(ข้อมูลนร.2!D35="","",ข้อมูลนร.2!D35)</f>
        <v/>
      </c>
      <c r="E37" s="610" t="str">
        <f>IF(ข้อมูลนร.2!G35="","",ข้อมูลนร.2!G35)</f>
        <v/>
      </c>
      <c r="F37" s="611"/>
      <c r="G37" s="5"/>
      <c r="H37" s="5"/>
      <c r="I37" s="5"/>
      <c r="J37" s="5"/>
      <c r="K37" s="5"/>
      <c r="L37" s="256" t="str">
        <f t="shared" si="0"/>
        <v/>
      </c>
      <c r="M37" s="276" t="str">
        <f t="shared" si="5"/>
        <v/>
      </c>
      <c r="N37" s="35"/>
      <c r="O37" s="149"/>
      <c r="Q37" s="63" t="str">
        <f t="shared" si="1"/>
        <v/>
      </c>
      <c r="R37" s="63" t="e">
        <f t="shared" si="2"/>
        <v>#DIV/0!</v>
      </c>
      <c r="S37" s="63" t="e">
        <f t="shared" si="3"/>
        <v>#DIV/0!</v>
      </c>
      <c r="T37" s="63">
        <f t="shared" si="4"/>
        <v>0</v>
      </c>
    </row>
    <row r="38" spans="2:20" ht="18" customHeight="1">
      <c r="B38" s="149"/>
      <c r="C38" s="17"/>
      <c r="D38" s="253" t="str">
        <f>IF(ข้อมูลนร.2!D36="","",ข้อมูลนร.2!D36)</f>
        <v/>
      </c>
      <c r="E38" s="610" t="str">
        <f>IF(ข้อมูลนร.2!G36="","",ข้อมูลนร.2!G36)</f>
        <v/>
      </c>
      <c r="F38" s="611"/>
      <c r="G38" s="5"/>
      <c r="H38" s="5"/>
      <c r="I38" s="5"/>
      <c r="J38" s="5"/>
      <c r="K38" s="5"/>
      <c r="L38" s="256" t="str">
        <f t="shared" si="0"/>
        <v/>
      </c>
      <c r="M38" s="276" t="str">
        <f t="shared" si="5"/>
        <v/>
      </c>
      <c r="N38" s="35"/>
      <c r="O38" s="149"/>
      <c r="Q38" s="63" t="str">
        <f t="shared" si="1"/>
        <v/>
      </c>
      <c r="R38" s="63" t="e">
        <f t="shared" si="2"/>
        <v>#DIV/0!</v>
      </c>
      <c r="S38" s="63" t="e">
        <f t="shared" si="3"/>
        <v>#DIV/0!</v>
      </c>
      <c r="T38" s="63">
        <f t="shared" si="4"/>
        <v>0</v>
      </c>
    </row>
    <row r="39" spans="2:20" ht="18" customHeight="1">
      <c r="B39" s="149"/>
      <c r="C39" s="17"/>
      <c r="D39" s="253" t="str">
        <f>IF(ข้อมูลนร.2!D37="","",ข้อมูลนร.2!D37)</f>
        <v/>
      </c>
      <c r="E39" s="610" t="str">
        <f>IF(ข้อมูลนร.2!G37="","",ข้อมูลนร.2!G37)</f>
        <v/>
      </c>
      <c r="F39" s="611"/>
      <c r="G39" s="5"/>
      <c r="H39" s="5"/>
      <c r="I39" s="5"/>
      <c r="J39" s="5"/>
      <c r="K39" s="5"/>
      <c r="L39" s="256" t="str">
        <f t="shared" si="0"/>
        <v/>
      </c>
      <c r="M39" s="276" t="str">
        <f t="shared" si="5"/>
        <v/>
      </c>
      <c r="N39" s="35"/>
      <c r="O39" s="149"/>
      <c r="Q39" s="63" t="str">
        <f t="shared" si="1"/>
        <v/>
      </c>
      <c r="R39" s="63" t="e">
        <f t="shared" si="2"/>
        <v>#DIV/0!</v>
      </c>
      <c r="S39" s="63" t="e">
        <f t="shared" si="3"/>
        <v>#DIV/0!</v>
      </c>
      <c r="T39" s="63">
        <f t="shared" si="4"/>
        <v>0</v>
      </c>
    </row>
    <row r="40" spans="2:20" ht="18" customHeight="1">
      <c r="B40" s="149"/>
      <c r="C40" s="17"/>
      <c r="D40" s="253" t="str">
        <f>IF(ข้อมูลนร.2!D38="","",ข้อมูลนร.2!D38)</f>
        <v/>
      </c>
      <c r="E40" s="610" t="str">
        <f>IF(ข้อมูลนร.2!G38="","",ข้อมูลนร.2!G38)</f>
        <v/>
      </c>
      <c r="F40" s="611"/>
      <c r="G40" s="5"/>
      <c r="H40" s="5"/>
      <c r="I40" s="5"/>
      <c r="J40" s="5"/>
      <c r="K40" s="5"/>
      <c r="L40" s="256" t="str">
        <f t="shared" si="0"/>
        <v/>
      </c>
      <c r="M40" s="276" t="str">
        <f t="shared" si="5"/>
        <v/>
      </c>
      <c r="N40" s="35"/>
      <c r="O40" s="149"/>
      <c r="Q40" s="63" t="str">
        <f t="shared" si="1"/>
        <v/>
      </c>
      <c r="R40" s="63" t="e">
        <f t="shared" si="2"/>
        <v>#DIV/0!</v>
      </c>
      <c r="S40" s="63" t="e">
        <f t="shared" si="3"/>
        <v>#DIV/0!</v>
      </c>
      <c r="T40" s="63">
        <f t="shared" si="4"/>
        <v>0</v>
      </c>
    </row>
    <row r="41" spans="2:20" ht="18" customHeight="1">
      <c r="B41" s="149"/>
      <c r="C41" s="17"/>
      <c r="D41" s="253" t="str">
        <f>IF(ข้อมูลนร.2!D39="","",ข้อมูลนร.2!D39)</f>
        <v/>
      </c>
      <c r="E41" s="610" t="str">
        <f>IF(ข้อมูลนร.2!G39="","",ข้อมูลนร.2!G39)</f>
        <v/>
      </c>
      <c r="F41" s="611"/>
      <c r="G41" s="5"/>
      <c r="H41" s="5"/>
      <c r="I41" s="5"/>
      <c r="J41" s="5"/>
      <c r="K41" s="5"/>
      <c r="L41" s="256" t="str">
        <f t="shared" si="0"/>
        <v/>
      </c>
      <c r="M41" s="276" t="str">
        <f t="shared" si="5"/>
        <v/>
      </c>
      <c r="N41" s="35"/>
      <c r="O41" s="149"/>
      <c r="Q41" s="63" t="str">
        <f t="shared" si="1"/>
        <v/>
      </c>
      <c r="R41" s="63" t="e">
        <f t="shared" si="2"/>
        <v>#DIV/0!</v>
      </c>
      <c r="S41" s="63" t="e">
        <f t="shared" si="3"/>
        <v>#DIV/0!</v>
      </c>
      <c r="T41" s="63">
        <f t="shared" si="4"/>
        <v>0</v>
      </c>
    </row>
    <row r="42" spans="2:20" ht="18" customHeight="1">
      <c r="B42" s="149"/>
      <c r="C42" s="17"/>
      <c r="D42" s="253" t="str">
        <f>IF(ข้อมูลนร.2!D40="","",ข้อมูลนร.2!D40)</f>
        <v/>
      </c>
      <c r="E42" s="610" t="str">
        <f>IF(ข้อมูลนร.2!G40="","",ข้อมูลนร.2!G40)</f>
        <v/>
      </c>
      <c r="F42" s="611"/>
      <c r="G42" s="5"/>
      <c r="H42" s="5"/>
      <c r="I42" s="5"/>
      <c r="J42" s="5"/>
      <c r="K42" s="5"/>
      <c r="L42" s="256" t="str">
        <f t="shared" si="0"/>
        <v/>
      </c>
      <c r="M42" s="276" t="str">
        <f t="shared" si="5"/>
        <v/>
      </c>
      <c r="N42" s="35"/>
      <c r="O42" s="149"/>
      <c r="Q42" s="63" t="str">
        <f t="shared" si="1"/>
        <v/>
      </c>
      <c r="R42" s="63" t="e">
        <f t="shared" si="2"/>
        <v>#DIV/0!</v>
      </c>
      <c r="S42" s="63" t="e">
        <f t="shared" si="3"/>
        <v>#DIV/0!</v>
      </c>
      <c r="T42" s="63">
        <f t="shared" si="4"/>
        <v>0</v>
      </c>
    </row>
    <row r="43" spans="2:20" ht="18" customHeight="1">
      <c r="B43" s="149"/>
      <c r="C43" s="17"/>
      <c r="D43" s="253" t="str">
        <f>IF(ข้อมูลนร.2!D41="","",ข้อมูลนร.2!D41)</f>
        <v/>
      </c>
      <c r="E43" s="610" t="str">
        <f>IF(ข้อมูลนร.2!G41="","",ข้อมูลนร.2!G41)</f>
        <v/>
      </c>
      <c r="F43" s="611"/>
      <c r="G43" s="5"/>
      <c r="H43" s="5"/>
      <c r="I43" s="5"/>
      <c r="J43" s="5"/>
      <c r="K43" s="5"/>
      <c r="L43" s="256" t="str">
        <f t="shared" si="0"/>
        <v/>
      </c>
      <c r="M43" s="276" t="str">
        <f t="shared" si="5"/>
        <v/>
      </c>
      <c r="N43" s="35"/>
      <c r="O43" s="149"/>
      <c r="Q43" s="63" t="str">
        <f t="shared" si="1"/>
        <v/>
      </c>
      <c r="R43" s="63" t="e">
        <f t="shared" ref="R43" si="6">AVERAGE(G43:H43)</f>
        <v>#DIV/0!</v>
      </c>
      <c r="S43" s="63" t="e">
        <f t="shared" ref="S43" si="7">AVERAGE(I43:J43)</f>
        <v>#DIV/0!</v>
      </c>
      <c r="T43" s="63">
        <f t="shared" ref="T43" si="8">K43</f>
        <v>0</v>
      </c>
    </row>
    <row r="44" spans="2:20" ht="20.100000000000001" customHeight="1">
      <c r="B44" s="149"/>
      <c r="C44" s="17"/>
      <c r="D44" s="36"/>
      <c r="E44" s="37"/>
      <c r="F44" s="37"/>
      <c r="G44" s="36"/>
      <c r="H44" s="36"/>
      <c r="I44" s="36"/>
      <c r="J44" s="36"/>
      <c r="K44" s="36"/>
      <c r="L44" s="142"/>
      <c r="M44" s="35"/>
      <c r="N44" s="35"/>
      <c r="O44" s="149"/>
    </row>
    <row r="45" spans="2:20" ht="20.100000000000001" customHeight="1">
      <c r="B45" s="149"/>
      <c r="C45" s="149"/>
      <c r="D45" s="149"/>
      <c r="E45" s="149"/>
      <c r="F45" s="149"/>
      <c r="G45" s="186"/>
      <c r="H45" s="186"/>
      <c r="I45" s="186"/>
      <c r="J45" s="186"/>
      <c r="K45" s="186"/>
      <c r="L45" s="175"/>
      <c r="M45" s="175"/>
      <c r="N45" s="175"/>
      <c r="O45" s="149"/>
    </row>
    <row r="46" spans="2:20" ht="20.100000000000001" customHeight="1"/>
  </sheetData>
  <sheetProtection algorithmName="SHA-512" hashValue="TYY+FlvJa5F6qnrEozfvkPhN0lq9sEN0fbnPZ6/d35jyEu/zWglfwjBPcDYisEfU+WFa9lLX9ioKkk6sNqva9A==" saltValue="pLIrUjwG8Z4Pd2RZfdj6HA==" spinCount="100000" sheet="1" objects="1" scenarios="1" selectLockedCells="1"/>
  <mergeCells count="44">
    <mergeCell ref="E41:F41"/>
    <mergeCell ref="E42:F42"/>
    <mergeCell ref="E29:F29"/>
    <mergeCell ref="I7:J7"/>
    <mergeCell ref="G7:H7"/>
    <mergeCell ref="E10:F10"/>
    <mergeCell ref="E18:F18"/>
    <mergeCell ref="E19:F19"/>
    <mergeCell ref="E30:F30"/>
    <mergeCell ref="E31:F31"/>
    <mergeCell ref="E32:F32"/>
    <mergeCell ref="E20:F20"/>
    <mergeCell ref="E21:F21"/>
    <mergeCell ref="E40:F40"/>
    <mergeCell ref="E39:F39"/>
    <mergeCell ref="E43:F43"/>
    <mergeCell ref="D6:D8"/>
    <mergeCell ref="E6:F8"/>
    <mergeCell ref="G6:K6"/>
    <mergeCell ref="L6:L8"/>
    <mergeCell ref="E22:F22"/>
    <mergeCell ref="E11:F11"/>
    <mergeCell ref="E12:F12"/>
    <mergeCell ref="E13:F13"/>
    <mergeCell ref="E14:F14"/>
    <mergeCell ref="E15:F15"/>
    <mergeCell ref="E16:F16"/>
    <mergeCell ref="E38:F38"/>
    <mergeCell ref="E33:F33"/>
    <mergeCell ref="E34:F34"/>
    <mergeCell ref="E9:F9"/>
    <mergeCell ref="D3:M3"/>
    <mergeCell ref="D4:M4"/>
    <mergeCell ref="E35:F35"/>
    <mergeCell ref="E36:F36"/>
    <mergeCell ref="E37:F37"/>
    <mergeCell ref="E23:F23"/>
    <mergeCell ref="E24:F24"/>
    <mergeCell ref="E25:F25"/>
    <mergeCell ref="E26:F26"/>
    <mergeCell ref="E27:F27"/>
    <mergeCell ref="E28:F28"/>
    <mergeCell ref="E17:F17"/>
    <mergeCell ref="M6:M8"/>
  </mergeCells>
  <pageMargins left="0.39370078740157483" right="0.11811023622047245" top="0.39370078740157483" bottom="0.15748031496062992" header="0.19685039370078741" footer="0.19685039370078741"/>
  <pageSetup paperSize="9" orientation="portrait" blackAndWhite="1" horizontalDpi="4294967293" verticalDpi="0" r:id="rId1"/>
  <ignoredErrors>
    <ignoredError sqref="R42:S42 R40:S40 R9:S38" formulaRange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Z46"/>
  <sheetViews>
    <sheetView showGridLines="0" showRowColHeaders="0" workbookViewId="0">
      <selection activeCell="L16" sqref="L16"/>
    </sheetView>
  </sheetViews>
  <sheetFormatPr defaultRowHeight="18.75"/>
  <cols>
    <col min="1" max="1" width="27" style="32" customWidth="1"/>
    <col min="2" max="2" width="4.125" style="32" customWidth="1"/>
    <col min="3" max="3" width="4" style="32" customWidth="1"/>
    <col min="4" max="4" width="3.625" style="63" customWidth="1"/>
    <col min="5" max="5" width="8.625" style="63" customWidth="1"/>
    <col min="6" max="6" width="13.125" style="32" customWidth="1"/>
    <col min="7" max="7" width="5.875" style="32" customWidth="1"/>
    <col min="8" max="8" width="4.625" style="32" customWidth="1"/>
    <col min="9" max="10" width="7.75" style="63" customWidth="1"/>
    <col min="11" max="11" width="7.75" style="32" customWidth="1"/>
    <col min="12" max="12" width="7.875" style="32" customWidth="1"/>
    <col min="13" max="13" width="7.875" style="52" customWidth="1"/>
    <col min="14" max="15" width="7.5" style="32" customWidth="1"/>
    <col min="16" max="16" width="4" style="32" customWidth="1"/>
    <col min="17" max="17" width="4.125" style="32" customWidth="1"/>
    <col min="18" max="16384" width="9" style="32"/>
  </cols>
  <sheetData>
    <row r="1" spans="2:17" ht="23.1" customHeight="1">
      <c r="B1" s="78"/>
      <c r="C1" s="78"/>
      <c r="D1" s="117"/>
      <c r="E1" s="117"/>
      <c r="F1" s="78"/>
      <c r="G1" s="78"/>
      <c r="H1" s="78"/>
      <c r="I1" s="117"/>
      <c r="J1" s="117"/>
      <c r="K1" s="78"/>
      <c r="L1" s="78"/>
      <c r="M1" s="118"/>
      <c r="N1" s="78"/>
      <c r="O1" s="78"/>
      <c r="P1" s="78"/>
      <c r="Q1" s="78"/>
    </row>
    <row r="2" spans="2:17">
      <c r="B2" s="78"/>
      <c r="C2" s="23"/>
      <c r="D2" s="13"/>
      <c r="E2" s="13"/>
      <c r="F2" s="23"/>
      <c r="G2" s="23"/>
      <c r="H2" s="23"/>
      <c r="I2" s="13"/>
      <c r="J2" s="13"/>
      <c r="K2" s="23"/>
      <c r="L2" s="23"/>
      <c r="M2" s="25"/>
      <c r="N2" s="23"/>
      <c r="O2" s="23"/>
      <c r="P2" s="23"/>
      <c r="Q2" s="78"/>
    </row>
    <row r="3" spans="2:17" s="64" customFormat="1" ht="20.100000000000001" customHeight="1">
      <c r="B3" s="14"/>
      <c r="C3" s="17"/>
      <c r="D3" s="668" t="s">
        <v>7</v>
      </c>
      <c r="E3" s="669"/>
      <c r="F3" s="174" t="str">
        <f>IF(ข้อมูลพื้นฐาน!T7="","",ข้อมูลพื้นฐาน!T7)</f>
        <v>อ 11101</v>
      </c>
      <c r="G3" s="670" t="str">
        <f>ข้อมูลพื้นฐาน!AC8&amp;"  "&amp;"ชม./ ปี"</f>
        <v>200  ชม./ ปี</v>
      </c>
      <c r="H3" s="671"/>
      <c r="I3" s="628" t="s">
        <v>87</v>
      </c>
      <c r="J3" s="629"/>
      <c r="K3" s="629"/>
      <c r="L3" s="629"/>
      <c r="M3" s="629"/>
      <c r="N3" s="661" t="s">
        <v>14</v>
      </c>
      <c r="O3" s="661" t="s">
        <v>128</v>
      </c>
      <c r="P3" s="45"/>
      <c r="Q3" s="14"/>
    </row>
    <row r="4" spans="2:17" ht="21" customHeight="1">
      <c r="B4" s="78"/>
      <c r="C4" s="23"/>
      <c r="D4" s="664" t="s">
        <v>120</v>
      </c>
      <c r="E4" s="665"/>
      <c r="F4" s="666" t="str">
        <f>IF(ข้อมูลพื้นฐาน!X7="","",ข้อมูลพื้นฐาน!X7)</f>
        <v>ภาษาอังกฤษ</v>
      </c>
      <c r="G4" s="666"/>
      <c r="H4" s="667"/>
      <c r="I4" s="527" t="s">
        <v>91</v>
      </c>
      <c r="J4" s="527"/>
      <c r="K4" s="374" t="s">
        <v>115</v>
      </c>
      <c r="L4" s="379"/>
      <c r="M4" s="635" t="s">
        <v>9</v>
      </c>
      <c r="N4" s="662"/>
      <c r="O4" s="662"/>
      <c r="P4" s="45"/>
      <c r="Q4" s="78"/>
    </row>
    <row r="5" spans="2:17" ht="21" customHeight="1">
      <c r="B5" s="78"/>
      <c r="C5" s="23"/>
      <c r="D5" s="635" t="s">
        <v>30</v>
      </c>
      <c r="E5" s="635" t="s">
        <v>31</v>
      </c>
      <c r="F5" s="641" t="s">
        <v>32</v>
      </c>
      <c r="G5" s="626"/>
      <c r="H5" s="627"/>
      <c r="I5" s="386">
        <v>1</v>
      </c>
      <c r="J5" s="387">
        <v>2</v>
      </c>
      <c r="K5" s="380" t="s">
        <v>230</v>
      </c>
      <c r="L5" s="391" t="s">
        <v>228</v>
      </c>
      <c r="M5" s="636"/>
      <c r="N5" s="662"/>
      <c r="O5" s="662"/>
      <c r="P5" s="45"/>
      <c r="Q5" s="78"/>
    </row>
    <row r="6" spans="2:17" ht="21" customHeight="1">
      <c r="B6" s="78"/>
      <c r="C6" s="23"/>
      <c r="D6" s="636"/>
      <c r="E6" s="636"/>
      <c r="F6" s="642"/>
      <c r="G6" s="643"/>
      <c r="H6" s="644"/>
      <c r="I6" s="19" t="s">
        <v>92</v>
      </c>
      <c r="J6" s="19" t="s">
        <v>92</v>
      </c>
      <c r="K6" s="380">
        <v>2</v>
      </c>
      <c r="L6" s="381" t="s">
        <v>229</v>
      </c>
      <c r="M6" s="636"/>
      <c r="N6" s="662"/>
      <c r="O6" s="662"/>
      <c r="P6" s="45"/>
      <c r="Q6" s="78"/>
    </row>
    <row r="7" spans="2:17" ht="21" customHeight="1">
      <c r="B7" s="78"/>
      <c r="C7" s="23"/>
      <c r="D7" s="637"/>
      <c r="E7" s="637"/>
      <c r="F7" s="645"/>
      <c r="G7" s="646"/>
      <c r="H7" s="647"/>
      <c r="I7" s="386">
        <v>100</v>
      </c>
      <c r="J7" s="386">
        <v>100</v>
      </c>
      <c r="K7" s="177" t="s">
        <v>91</v>
      </c>
      <c r="L7" s="382"/>
      <c r="M7" s="637"/>
      <c r="N7" s="663"/>
      <c r="O7" s="663"/>
      <c r="P7" s="45"/>
      <c r="Q7" s="78"/>
    </row>
    <row r="8" spans="2:17" ht="18" customHeight="1">
      <c r="B8" s="78"/>
      <c r="C8" s="23"/>
      <c r="D8" s="111" t="str">
        <f>IF(ข้อมูลนร.2!D7="","",ข้อมูลนร.2!D7)</f>
        <v>1</v>
      </c>
      <c r="E8" s="111">
        <f>IF(ข้อมูลนร.2!E7="","",ข้อมูลนร.2!E7)</f>
        <v>1111</v>
      </c>
      <c r="F8" s="621" t="str">
        <f>IF(ข้อมูลนร.2!G7="","",ข้อมูลนร.2!G7)</f>
        <v>เด็กหญิงบ้านสื่อ  ครูคอม</v>
      </c>
      <c r="G8" s="622"/>
      <c r="H8" s="623"/>
      <c r="I8" s="240">
        <f>IF(สรุปคะแนน!I8="","",สรุปคะแนน!I8)</f>
        <v>73</v>
      </c>
      <c r="J8" s="240">
        <f>IF(สรุปคะแนน!J8="","",สรุปคะแนน!J8)</f>
        <v>72</v>
      </c>
      <c r="K8" s="240">
        <f>IF(สรุปคะแนน!K8="","",สรุปคะแนน!K8)</f>
        <v>73</v>
      </c>
      <c r="L8" s="111">
        <f>IF(สรุปคะแนน!L8="","",สรุปคะแนน!L8)</f>
        <v>3</v>
      </c>
      <c r="M8" s="111" t="str">
        <f>IF(สรุปคะแนน!M8="","",สรุปคะแนน!M8)</f>
        <v>ผ่าน</v>
      </c>
      <c r="N8" s="190" t="str">
        <f>IF(คุณลักษณะ!Z10="","",คุณลักษณะ!Z10)</f>
        <v>ดีเยี่ยม</v>
      </c>
      <c r="O8" s="190" t="str">
        <f>IF(การอ่าน!M9="","",การอ่าน!M9)</f>
        <v>ดีเยี่ยม</v>
      </c>
      <c r="P8" s="36"/>
      <c r="Q8" s="78"/>
    </row>
    <row r="9" spans="2:17" ht="18" customHeight="1">
      <c r="B9" s="78"/>
      <c r="C9" s="23"/>
      <c r="D9" s="111" t="str">
        <f>IF(ข้อมูลนร.2!D8="","",ข้อมูลนร.2!D8)</f>
        <v>2</v>
      </c>
      <c r="E9" s="111">
        <f>IF(ข้อมูลนร.2!E8="","",ข้อมูลนร.2!E8)</f>
        <v>1112</v>
      </c>
      <c r="F9" s="621" t="str">
        <f>IF(ข้อมูลนร.2!G8="","",ข้อมูลนร.2!G8)</f>
        <v>เด็กหญิงบ้านสื่อ  ครูคอม</v>
      </c>
      <c r="G9" s="622"/>
      <c r="H9" s="623"/>
      <c r="I9" s="240">
        <f>IF(สรุปคะแนน!I9="","",สรุปคะแนน!I9)</f>
        <v>67</v>
      </c>
      <c r="J9" s="240">
        <f>IF(สรุปคะแนน!J9="","",สรุปคะแนน!J9)</f>
        <v>74</v>
      </c>
      <c r="K9" s="240">
        <f>IF(สรุปคะแนน!K9="","",สรุปคะแนน!K9)</f>
        <v>71</v>
      </c>
      <c r="L9" s="111">
        <f>IF(สรุปคะแนน!L9="","",สรุปคะแนน!L9)</f>
        <v>3</v>
      </c>
      <c r="M9" s="111" t="str">
        <f>IF(สรุปคะแนน!M9="","",สรุปคะแนน!M9)</f>
        <v>ผ่าน</v>
      </c>
      <c r="N9" s="190" t="str">
        <f>IF(คุณลักษณะ!Z11="","",คุณลักษณะ!Z11)</f>
        <v>ดี</v>
      </c>
      <c r="O9" s="190" t="str">
        <f>IF(การอ่าน!M10="","",การอ่าน!M10)</f>
        <v>ดี</v>
      </c>
      <c r="P9" s="36"/>
      <c r="Q9" s="78"/>
    </row>
    <row r="10" spans="2:17" ht="18" customHeight="1">
      <c r="B10" s="78"/>
      <c r="C10" s="23"/>
      <c r="D10" s="111" t="str">
        <f>IF(ข้อมูลนร.2!D9="","",ข้อมูลนร.2!D9)</f>
        <v>3</v>
      </c>
      <c r="E10" s="111">
        <f>IF(ข้อมูลนร.2!E9="","",ข้อมูลนร.2!E9)</f>
        <v>1113</v>
      </c>
      <c r="F10" s="621" t="str">
        <f>IF(ข้อมูลนร.2!G9="","",ข้อมูลนร.2!G9)</f>
        <v>เด็กหญิงบ้านสื่อ  ครูคอม</v>
      </c>
      <c r="G10" s="622"/>
      <c r="H10" s="623"/>
      <c r="I10" s="240">
        <f>IF(สรุปคะแนน!I10="","",สรุปคะแนน!I10)</f>
        <v>68</v>
      </c>
      <c r="J10" s="240">
        <f>IF(สรุปคะแนน!J10="","",สรุปคะแนน!J10)</f>
        <v>70</v>
      </c>
      <c r="K10" s="240">
        <f>IF(สรุปคะแนน!K10="","",สรุปคะแนน!K10)</f>
        <v>69</v>
      </c>
      <c r="L10" s="111">
        <f>IF(สรุปคะแนน!L10="","",สรุปคะแนน!L10)</f>
        <v>2.5</v>
      </c>
      <c r="M10" s="111" t="str">
        <f>IF(สรุปคะแนน!M10="","",สรุปคะแนน!M10)</f>
        <v>ผ่าน</v>
      </c>
      <c r="N10" s="190" t="str">
        <f>IF(คุณลักษณะ!Z12="","",คุณลักษณะ!Z12)</f>
        <v>ผ่าน</v>
      </c>
      <c r="O10" s="190" t="str">
        <f>IF(การอ่าน!M11="","",การอ่าน!M11)</f>
        <v>ดี</v>
      </c>
      <c r="P10" s="36"/>
      <c r="Q10" s="78"/>
    </row>
    <row r="11" spans="2:17" ht="18" customHeight="1">
      <c r="B11" s="78"/>
      <c r="C11" s="23"/>
      <c r="D11" s="111" t="str">
        <f>IF(ข้อมูลนร.2!D10="","",ข้อมูลนร.2!D10)</f>
        <v>4</v>
      </c>
      <c r="E11" s="111">
        <f>IF(ข้อมูลนร.2!E10="","",ข้อมูลนร.2!E10)</f>
        <v>1113</v>
      </c>
      <c r="F11" s="621" t="str">
        <f>IF(ข้อมูลนร.2!G10="","",ข้อมูลนร.2!G10)</f>
        <v>เด็กหญิงบ้านสื่อ  ครูคอม</v>
      </c>
      <c r="G11" s="622"/>
      <c r="H11" s="623"/>
      <c r="I11" s="240" t="str">
        <f>IF(สรุปคะแนน!I11="","",สรุปคะแนน!I11)</f>
        <v/>
      </c>
      <c r="J11" s="240" t="str">
        <f>IF(สรุปคะแนน!J11="","",สรุปคะแนน!J11)</f>
        <v/>
      </c>
      <c r="K11" s="240" t="str">
        <f>IF(สรุปคะแนน!K11="","",สรุปคะแนน!K11)</f>
        <v/>
      </c>
      <c r="L11" s="111" t="str">
        <f>IF(สรุปคะแนน!L11="","",สรุปคะแนน!L11)</f>
        <v/>
      </c>
      <c r="M11" s="111" t="str">
        <f>IF(สรุปคะแนน!M11="","",สรุปคะแนน!M11)</f>
        <v/>
      </c>
      <c r="N11" s="190" t="str">
        <f>IF(คุณลักษณะ!Z13="","",คุณลักษณะ!Z13)</f>
        <v/>
      </c>
      <c r="O11" s="190" t="str">
        <f>IF(การอ่าน!M12="","",การอ่าน!M12)</f>
        <v>ผ่าน</v>
      </c>
      <c r="P11" s="36"/>
      <c r="Q11" s="78"/>
    </row>
    <row r="12" spans="2:17" ht="18" customHeight="1">
      <c r="B12" s="78"/>
      <c r="C12" s="23"/>
      <c r="D12" s="111" t="str">
        <f>IF(ข้อมูลนร.2!D11="","",ข้อมูลนร.2!D11)</f>
        <v/>
      </c>
      <c r="E12" s="111" t="str">
        <f>IF(ข้อมูลนร.2!E11="","",ข้อมูลนร.2!E11)</f>
        <v/>
      </c>
      <c r="F12" s="621" t="str">
        <f>IF(ข้อมูลนร.2!G11="","",ข้อมูลนร.2!G11)</f>
        <v/>
      </c>
      <c r="G12" s="622"/>
      <c r="H12" s="623"/>
      <c r="I12" s="240" t="str">
        <f>IF(สรุปคะแนน!I12="","",สรุปคะแนน!I12)</f>
        <v/>
      </c>
      <c r="J12" s="240" t="str">
        <f>IF(สรุปคะแนน!J12="","",สรุปคะแนน!J12)</f>
        <v/>
      </c>
      <c r="K12" s="240" t="str">
        <f>IF(สรุปคะแนน!K12="","",สรุปคะแนน!K12)</f>
        <v/>
      </c>
      <c r="L12" s="111" t="str">
        <f>IF(สรุปคะแนน!L12="","",สรุปคะแนน!L12)</f>
        <v/>
      </c>
      <c r="M12" s="111" t="str">
        <f>IF(สรุปคะแนน!M12="","",สรุปคะแนน!M12)</f>
        <v/>
      </c>
      <c r="N12" s="190" t="str">
        <f>IF(คุณลักษณะ!Z14="","",คุณลักษณะ!Z14)</f>
        <v/>
      </c>
      <c r="O12" s="190" t="str">
        <f>IF(การอ่าน!M13="","",การอ่าน!M13)</f>
        <v/>
      </c>
      <c r="P12" s="36"/>
      <c r="Q12" s="78"/>
    </row>
    <row r="13" spans="2:17" ht="18" customHeight="1">
      <c r="B13" s="78"/>
      <c r="C13" s="23"/>
      <c r="D13" s="111" t="str">
        <f>IF(ข้อมูลนร.2!D12="","",ข้อมูลนร.2!D12)</f>
        <v/>
      </c>
      <c r="E13" s="111" t="str">
        <f>IF(ข้อมูลนร.2!E12="","",ข้อมูลนร.2!E12)</f>
        <v/>
      </c>
      <c r="F13" s="621" t="str">
        <f>IF(ข้อมูลนร.2!G12="","",ข้อมูลนร.2!G12)</f>
        <v/>
      </c>
      <c r="G13" s="622"/>
      <c r="H13" s="623"/>
      <c r="I13" s="240" t="str">
        <f>IF(สรุปคะแนน!I13="","",สรุปคะแนน!I13)</f>
        <v/>
      </c>
      <c r="J13" s="240" t="str">
        <f>IF(สรุปคะแนน!J13="","",สรุปคะแนน!J13)</f>
        <v/>
      </c>
      <c r="K13" s="240" t="str">
        <f>IF(สรุปคะแนน!K13="","",สรุปคะแนน!K13)</f>
        <v/>
      </c>
      <c r="L13" s="111" t="str">
        <f>IF(สรุปคะแนน!L13="","",สรุปคะแนน!L13)</f>
        <v/>
      </c>
      <c r="M13" s="111" t="str">
        <f>IF(สรุปคะแนน!M13="","",สรุปคะแนน!M13)</f>
        <v/>
      </c>
      <c r="N13" s="190" t="str">
        <f>IF(คุณลักษณะ!Z15="","",คุณลักษณะ!Z15)</f>
        <v/>
      </c>
      <c r="O13" s="190" t="str">
        <f>IF(การอ่าน!M14="","",การอ่าน!M14)</f>
        <v/>
      </c>
      <c r="P13" s="36"/>
      <c r="Q13" s="78"/>
    </row>
    <row r="14" spans="2:17" ht="18" customHeight="1">
      <c r="B14" s="78"/>
      <c r="C14" s="23"/>
      <c r="D14" s="111" t="str">
        <f>IF(ข้อมูลนร.2!D13="","",ข้อมูลนร.2!D13)</f>
        <v/>
      </c>
      <c r="E14" s="111" t="str">
        <f>IF(ข้อมูลนร.2!E13="","",ข้อมูลนร.2!E13)</f>
        <v/>
      </c>
      <c r="F14" s="621" t="str">
        <f>IF(ข้อมูลนร.2!G13="","",ข้อมูลนร.2!G13)</f>
        <v/>
      </c>
      <c r="G14" s="622"/>
      <c r="H14" s="623"/>
      <c r="I14" s="240" t="str">
        <f>IF(สรุปคะแนน!I14="","",สรุปคะแนน!I14)</f>
        <v/>
      </c>
      <c r="J14" s="240" t="str">
        <f>IF(สรุปคะแนน!J14="","",สรุปคะแนน!J14)</f>
        <v/>
      </c>
      <c r="K14" s="240" t="str">
        <f>IF(สรุปคะแนน!K14="","",สรุปคะแนน!K14)</f>
        <v/>
      </c>
      <c r="L14" s="111" t="str">
        <f>IF(สรุปคะแนน!L14="","",สรุปคะแนน!L14)</f>
        <v/>
      </c>
      <c r="M14" s="111" t="str">
        <f>IF(สรุปคะแนน!M14="","",สรุปคะแนน!M14)</f>
        <v/>
      </c>
      <c r="N14" s="190" t="str">
        <f>IF(คุณลักษณะ!Z16="","",คุณลักษณะ!Z16)</f>
        <v/>
      </c>
      <c r="O14" s="190" t="str">
        <f>IF(การอ่าน!M15="","",การอ่าน!M15)</f>
        <v/>
      </c>
      <c r="P14" s="36"/>
      <c r="Q14" s="78"/>
    </row>
    <row r="15" spans="2:17" ht="18" customHeight="1">
      <c r="B15" s="78"/>
      <c r="C15" s="23"/>
      <c r="D15" s="111" t="str">
        <f>IF(ข้อมูลนร.2!D14="","",ข้อมูลนร.2!D14)</f>
        <v/>
      </c>
      <c r="E15" s="111" t="str">
        <f>IF(ข้อมูลนร.2!E14="","",ข้อมูลนร.2!E14)</f>
        <v/>
      </c>
      <c r="F15" s="621" t="str">
        <f>IF(ข้อมูลนร.2!G14="","",ข้อมูลนร.2!G14)</f>
        <v/>
      </c>
      <c r="G15" s="622"/>
      <c r="H15" s="623"/>
      <c r="I15" s="240" t="str">
        <f>IF(สรุปคะแนน!I15="","",สรุปคะแนน!I15)</f>
        <v/>
      </c>
      <c r="J15" s="240" t="str">
        <f>IF(สรุปคะแนน!J15="","",สรุปคะแนน!J15)</f>
        <v/>
      </c>
      <c r="K15" s="240" t="str">
        <f>IF(สรุปคะแนน!K15="","",สรุปคะแนน!K15)</f>
        <v/>
      </c>
      <c r="L15" s="111" t="str">
        <f>IF(สรุปคะแนน!L15="","",สรุปคะแนน!L15)</f>
        <v/>
      </c>
      <c r="M15" s="111" t="str">
        <f>IF(สรุปคะแนน!M15="","",สรุปคะแนน!M15)</f>
        <v/>
      </c>
      <c r="N15" s="190" t="str">
        <f>IF(คุณลักษณะ!Z17="","",คุณลักษณะ!Z17)</f>
        <v/>
      </c>
      <c r="O15" s="190" t="str">
        <f>IF(การอ่าน!M16="","",การอ่าน!M16)</f>
        <v/>
      </c>
      <c r="P15" s="36"/>
      <c r="Q15" s="78"/>
    </row>
    <row r="16" spans="2:17" ht="18" customHeight="1">
      <c r="B16" s="78"/>
      <c r="C16" s="23"/>
      <c r="D16" s="111" t="str">
        <f>IF(ข้อมูลนร.2!D15="","",ข้อมูลนร.2!D15)</f>
        <v/>
      </c>
      <c r="E16" s="111" t="str">
        <f>IF(ข้อมูลนร.2!E15="","",ข้อมูลนร.2!E15)</f>
        <v/>
      </c>
      <c r="F16" s="621" t="str">
        <f>IF(ข้อมูลนร.2!G15="","",ข้อมูลนร.2!G15)</f>
        <v/>
      </c>
      <c r="G16" s="622"/>
      <c r="H16" s="623"/>
      <c r="I16" s="240" t="str">
        <f>IF(สรุปคะแนน!I16="","",สรุปคะแนน!I16)</f>
        <v/>
      </c>
      <c r="J16" s="240" t="str">
        <f>IF(สรุปคะแนน!J16="","",สรุปคะแนน!J16)</f>
        <v/>
      </c>
      <c r="K16" s="240" t="str">
        <f>IF(สรุปคะแนน!K16="","",สรุปคะแนน!K16)</f>
        <v/>
      </c>
      <c r="L16" s="111" t="str">
        <f>IF(สรุปคะแนน!L16="","",สรุปคะแนน!L16)</f>
        <v/>
      </c>
      <c r="M16" s="111" t="str">
        <f>IF(สรุปคะแนน!M16="","",สรุปคะแนน!M16)</f>
        <v/>
      </c>
      <c r="N16" s="190" t="str">
        <f>IF(คุณลักษณะ!Z18="","",คุณลักษณะ!Z18)</f>
        <v/>
      </c>
      <c r="O16" s="190" t="str">
        <f>IF(การอ่าน!M17="","",การอ่าน!M17)</f>
        <v/>
      </c>
      <c r="P16" s="36"/>
      <c r="Q16" s="78"/>
    </row>
    <row r="17" spans="2:17" ht="18" customHeight="1">
      <c r="B17" s="78"/>
      <c r="C17" s="23"/>
      <c r="D17" s="111" t="str">
        <f>IF(ข้อมูลนร.2!D16="","",ข้อมูลนร.2!D16)</f>
        <v/>
      </c>
      <c r="E17" s="111" t="str">
        <f>IF(ข้อมูลนร.2!E16="","",ข้อมูลนร.2!E16)</f>
        <v/>
      </c>
      <c r="F17" s="621" t="str">
        <f>IF(ข้อมูลนร.2!G16="","",ข้อมูลนร.2!G16)</f>
        <v/>
      </c>
      <c r="G17" s="622"/>
      <c r="H17" s="623"/>
      <c r="I17" s="240" t="str">
        <f>IF(สรุปคะแนน!I17="","",สรุปคะแนน!I17)</f>
        <v/>
      </c>
      <c r="J17" s="240" t="str">
        <f>IF(สรุปคะแนน!J17="","",สรุปคะแนน!J17)</f>
        <v/>
      </c>
      <c r="K17" s="240" t="str">
        <f>IF(สรุปคะแนน!K17="","",สรุปคะแนน!K17)</f>
        <v/>
      </c>
      <c r="L17" s="111" t="str">
        <f>IF(สรุปคะแนน!L17="","",สรุปคะแนน!L17)</f>
        <v/>
      </c>
      <c r="M17" s="111" t="str">
        <f>IF(สรุปคะแนน!M17="","",สรุปคะแนน!M17)</f>
        <v/>
      </c>
      <c r="N17" s="190" t="str">
        <f>IF(คุณลักษณะ!Z19="","",คุณลักษณะ!Z19)</f>
        <v/>
      </c>
      <c r="O17" s="190" t="str">
        <f>IF(การอ่าน!M18="","",การอ่าน!M18)</f>
        <v/>
      </c>
      <c r="P17" s="36"/>
      <c r="Q17" s="78"/>
    </row>
    <row r="18" spans="2:17" ht="18" customHeight="1">
      <c r="B18" s="78"/>
      <c r="C18" s="23"/>
      <c r="D18" s="111" t="str">
        <f>IF(ข้อมูลนร.2!D17="","",ข้อมูลนร.2!D17)</f>
        <v/>
      </c>
      <c r="E18" s="111" t="str">
        <f>IF(ข้อมูลนร.2!E17="","",ข้อมูลนร.2!E17)</f>
        <v/>
      </c>
      <c r="F18" s="621" t="str">
        <f>IF(ข้อมูลนร.2!G17="","",ข้อมูลนร.2!G17)</f>
        <v/>
      </c>
      <c r="G18" s="622"/>
      <c r="H18" s="623"/>
      <c r="I18" s="240" t="str">
        <f>IF(สรุปคะแนน!I18="","",สรุปคะแนน!I18)</f>
        <v/>
      </c>
      <c r="J18" s="240" t="str">
        <f>IF(สรุปคะแนน!J18="","",สรุปคะแนน!J18)</f>
        <v/>
      </c>
      <c r="K18" s="240" t="str">
        <f>IF(สรุปคะแนน!K18="","",สรุปคะแนน!K18)</f>
        <v/>
      </c>
      <c r="L18" s="111" t="str">
        <f>IF(สรุปคะแนน!L18="","",สรุปคะแนน!L18)</f>
        <v/>
      </c>
      <c r="M18" s="111" t="str">
        <f>IF(สรุปคะแนน!M18="","",สรุปคะแนน!M18)</f>
        <v/>
      </c>
      <c r="N18" s="190" t="str">
        <f>IF(คุณลักษณะ!Z20="","",คุณลักษณะ!Z20)</f>
        <v/>
      </c>
      <c r="O18" s="190" t="str">
        <f>IF(การอ่าน!M19="","",การอ่าน!M19)</f>
        <v/>
      </c>
      <c r="P18" s="36"/>
      <c r="Q18" s="78"/>
    </row>
    <row r="19" spans="2:17" ht="18" customHeight="1">
      <c r="B19" s="78"/>
      <c r="C19" s="23"/>
      <c r="D19" s="111" t="str">
        <f>IF(ข้อมูลนร.2!D18="","",ข้อมูลนร.2!D18)</f>
        <v/>
      </c>
      <c r="E19" s="111" t="str">
        <f>IF(ข้อมูลนร.2!E18="","",ข้อมูลนร.2!E18)</f>
        <v/>
      </c>
      <c r="F19" s="621" t="str">
        <f>IF(ข้อมูลนร.2!G18="","",ข้อมูลนร.2!G18)</f>
        <v/>
      </c>
      <c r="G19" s="622"/>
      <c r="H19" s="623"/>
      <c r="I19" s="240" t="str">
        <f>IF(สรุปคะแนน!I19="","",สรุปคะแนน!I19)</f>
        <v/>
      </c>
      <c r="J19" s="240" t="str">
        <f>IF(สรุปคะแนน!J19="","",สรุปคะแนน!J19)</f>
        <v/>
      </c>
      <c r="K19" s="240" t="str">
        <f>IF(สรุปคะแนน!K19="","",สรุปคะแนน!K19)</f>
        <v/>
      </c>
      <c r="L19" s="111" t="str">
        <f>IF(สรุปคะแนน!L19="","",สรุปคะแนน!L19)</f>
        <v/>
      </c>
      <c r="M19" s="111" t="str">
        <f>IF(สรุปคะแนน!M19="","",สรุปคะแนน!M19)</f>
        <v/>
      </c>
      <c r="N19" s="190" t="str">
        <f>IF(คุณลักษณะ!Z21="","",คุณลักษณะ!Z21)</f>
        <v/>
      </c>
      <c r="O19" s="190" t="str">
        <f>IF(การอ่าน!M20="","",การอ่าน!M20)</f>
        <v/>
      </c>
      <c r="P19" s="36"/>
      <c r="Q19" s="78"/>
    </row>
    <row r="20" spans="2:17" ht="18" customHeight="1">
      <c r="B20" s="78"/>
      <c r="C20" s="23"/>
      <c r="D20" s="111" t="str">
        <f>IF(ข้อมูลนร.2!D19="","",ข้อมูลนร.2!D19)</f>
        <v/>
      </c>
      <c r="E20" s="111" t="str">
        <f>IF(ข้อมูลนร.2!E19="","",ข้อมูลนร.2!E19)</f>
        <v/>
      </c>
      <c r="F20" s="621" t="str">
        <f>IF(ข้อมูลนร.2!G19="","",ข้อมูลนร.2!G19)</f>
        <v/>
      </c>
      <c r="G20" s="622"/>
      <c r="H20" s="623"/>
      <c r="I20" s="240" t="str">
        <f>IF(สรุปคะแนน!I20="","",สรุปคะแนน!I20)</f>
        <v/>
      </c>
      <c r="J20" s="240" t="str">
        <f>IF(สรุปคะแนน!J20="","",สรุปคะแนน!J20)</f>
        <v/>
      </c>
      <c r="K20" s="240" t="str">
        <f>IF(สรุปคะแนน!K20="","",สรุปคะแนน!K20)</f>
        <v/>
      </c>
      <c r="L20" s="111" t="str">
        <f>IF(สรุปคะแนน!L20="","",สรุปคะแนน!L20)</f>
        <v/>
      </c>
      <c r="M20" s="111" t="str">
        <f>IF(สรุปคะแนน!M20="","",สรุปคะแนน!M20)</f>
        <v/>
      </c>
      <c r="N20" s="190" t="str">
        <f>IF(คุณลักษณะ!Z22="","",คุณลักษณะ!Z22)</f>
        <v/>
      </c>
      <c r="O20" s="190" t="str">
        <f>IF(การอ่าน!M21="","",การอ่าน!M21)</f>
        <v/>
      </c>
      <c r="P20" s="36"/>
      <c r="Q20" s="78"/>
    </row>
    <row r="21" spans="2:17" ht="18" customHeight="1">
      <c r="B21" s="78"/>
      <c r="C21" s="23"/>
      <c r="D21" s="111" t="str">
        <f>IF(ข้อมูลนร.2!D20="","",ข้อมูลนร.2!D20)</f>
        <v/>
      </c>
      <c r="E21" s="111" t="str">
        <f>IF(ข้อมูลนร.2!E20="","",ข้อมูลนร.2!E20)</f>
        <v/>
      </c>
      <c r="F21" s="621" t="str">
        <f>IF(ข้อมูลนร.2!G20="","",ข้อมูลนร.2!G20)</f>
        <v/>
      </c>
      <c r="G21" s="622"/>
      <c r="H21" s="623"/>
      <c r="I21" s="240" t="str">
        <f>IF(สรุปคะแนน!I21="","",สรุปคะแนน!I21)</f>
        <v/>
      </c>
      <c r="J21" s="240" t="str">
        <f>IF(สรุปคะแนน!J21="","",สรุปคะแนน!J21)</f>
        <v/>
      </c>
      <c r="K21" s="240" t="str">
        <f>IF(สรุปคะแนน!K21="","",สรุปคะแนน!K21)</f>
        <v/>
      </c>
      <c r="L21" s="111" t="str">
        <f>IF(สรุปคะแนน!L21="","",สรุปคะแนน!L21)</f>
        <v/>
      </c>
      <c r="M21" s="111" t="str">
        <f>IF(สรุปคะแนน!M21="","",สรุปคะแนน!M21)</f>
        <v/>
      </c>
      <c r="N21" s="190" t="str">
        <f>IF(คุณลักษณะ!Z23="","",คุณลักษณะ!Z23)</f>
        <v/>
      </c>
      <c r="O21" s="190" t="str">
        <f>IF(การอ่าน!M22="","",การอ่าน!M22)</f>
        <v/>
      </c>
      <c r="P21" s="36"/>
      <c r="Q21" s="78"/>
    </row>
    <row r="22" spans="2:17" ht="18" customHeight="1">
      <c r="B22" s="78"/>
      <c r="C22" s="23"/>
      <c r="D22" s="111" t="str">
        <f>IF(ข้อมูลนร.2!D21="","",ข้อมูลนร.2!D21)</f>
        <v/>
      </c>
      <c r="E22" s="111" t="str">
        <f>IF(ข้อมูลนร.2!E21="","",ข้อมูลนร.2!E21)</f>
        <v/>
      </c>
      <c r="F22" s="621" t="str">
        <f>IF(ข้อมูลนร.2!G21="","",ข้อมูลนร.2!G21)</f>
        <v/>
      </c>
      <c r="G22" s="622"/>
      <c r="H22" s="623"/>
      <c r="I22" s="240" t="str">
        <f>IF(สรุปคะแนน!I22="","",สรุปคะแนน!I22)</f>
        <v/>
      </c>
      <c r="J22" s="240" t="str">
        <f>IF(สรุปคะแนน!J22="","",สรุปคะแนน!J22)</f>
        <v/>
      </c>
      <c r="K22" s="240" t="str">
        <f>IF(สรุปคะแนน!K22="","",สรุปคะแนน!K22)</f>
        <v/>
      </c>
      <c r="L22" s="111" t="str">
        <f>IF(สรุปคะแนน!L22="","",สรุปคะแนน!L22)</f>
        <v/>
      </c>
      <c r="M22" s="111" t="str">
        <f>IF(สรุปคะแนน!M22="","",สรุปคะแนน!M22)</f>
        <v/>
      </c>
      <c r="N22" s="190" t="str">
        <f>IF(คุณลักษณะ!Z24="","",คุณลักษณะ!Z24)</f>
        <v/>
      </c>
      <c r="O22" s="190" t="str">
        <f>IF(การอ่าน!M23="","",การอ่าน!M23)</f>
        <v/>
      </c>
      <c r="P22" s="36"/>
      <c r="Q22" s="78"/>
    </row>
    <row r="23" spans="2:17" ht="18" customHeight="1">
      <c r="B23" s="78"/>
      <c r="C23" s="23"/>
      <c r="D23" s="111" t="str">
        <f>IF(ข้อมูลนร.2!D22="","",ข้อมูลนร.2!D22)</f>
        <v/>
      </c>
      <c r="E23" s="111" t="str">
        <f>IF(ข้อมูลนร.2!E22="","",ข้อมูลนร.2!E22)</f>
        <v/>
      </c>
      <c r="F23" s="621" t="str">
        <f>IF(ข้อมูลนร.2!G22="","",ข้อมูลนร.2!G22)</f>
        <v/>
      </c>
      <c r="G23" s="622"/>
      <c r="H23" s="623"/>
      <c r="I23" s="240" t="str">
        <f>IF(สรุปคะแนน!I23="","",สรุปคะแนน!I23)</f>
        <v/>
      </c>
      <c r="J23" s="240" t="str">
        <f>IF(สรุปคะแนน!J23="","",สรุปคะแนน!J23)</f>
        <v/>
      </c>
      <c r="K23" s="240" t="str">
        <f>IF(สรุปคะแนน!K23="","",สรุปคะแนน!K23)</f>
        <v/>
      </c>
      <c r="L23" s="111" t="str">
        <f>IF(สรุปคะแนน!L23="","",สรุปคะแนน!L23)</f>
        <v/>
      </c>
      <c r="M23" s="111" t="str">
        <f>IF(สรุปคะแนน!M23="","",สรุปคะแนน!M23)</f>
        <v/>
      </c>
      <c r="N23" s="190" t="str">
        <f>IF(คุณลักษณะ!Z25="","",คุณลักษณะ!Z25)</f>
        <v/>
      </c>
      <c r="O23" s="190" t="str">
        <f>IF(การอ่าน!M24="","",การอ่าน!M24)</f>
        <v/>
      </c>
      <c r="P23" s="36"/>
      <c r="Q23" s="78"/>
    </row>
    <row r="24" spans="2:17" ht="18" customHeight="1">
      <c r="B24" s="78"/>
      <c r="C24" s="23"/>
      <c r="D24" s="111" t="str">
        <f>IF(ข้อมูลนร.2!D23="","",ข้อมูลนร.2!D23)</f>
        <v/>
      </c>
      <c r="E24" s="111" t="str">
        <f>IF(ข้อมูลนร.2!E23="","",ข้อมูลนร.2!E23)</f>
        <v/>
      </c>
      <c r="F24" s="621" t="str">
        <f>IF(ข้อมูลนร.2!G23="","",ข้อมูลนร.2!G23)</f>
        <v/>
      </c>
      <c r="G24" s="622"/>
      <c r="H24" s="623"/>
      <c r="I24" s="240" t="str">
        <f>IF(สรุปคะแนน!I24="","",สรุปคะแนน!I24)</f>
        <v/>
      </c>
      <c r="J24" s="240" t="str">
        <f>IF(สรุปคะแนน!J24="","",สรุปคะแนน!J24)</f>
        <v/>
      </c>
      <c r="K24" s="240" t="str">
        <f>IF(สรุปคะแนน!K24="","",สรุปคะแนน!K24)</f>
        <v/>
      </c>
      <c r="L24" s="111" t="str">
        <f>IF(สรุปคะแนน!L24="","",สรุปคะแนน!L24)</f>
        <v/>
      </c>
      <c r="M24" s="111" t="str">
        <f>IF(สรุปคะแนน!M24="","",สรุปคะแนน!M24)</f>
        <v/>
      </c>
      <c r="N24" s="190" t="str">
        <f>IF(คุณลักษณะ!Z26="","",คุณลักษณะ!Z26)</f>
        <v/>
      </c>
      <c r="O24" s="190" t="str">
        <f>IF(การอ่าน!M25="","",การอ่าน!M25)</f>
        <v/>
      </c>
      <c r="P24" s="36"/>
      <c r="Q24" s="78"/>
    </row>
    <row r="25" spans="2:17" ht="18" customHeight="1">
      <c r="B25" s="78"/>
      <c r="C25" s="23"/>
      <c r="D25" s="111" t="str">
        <f>IF(ข้อมูลนร.2!D24="","",ข้อมูลนร.2!D24)</f>
        <v/>
      </c>
      <c r="E25" s="111" t="str">
        <f>IF(ข้อมูลนร.2!E24="","",ข้อมูลนร.2!E24)</f>
        <v/>
      </c>
      <c r="F25" s="621" t="str">
        <f>IF(ข้อมูลนร.2!G24="","",ข้อมูลนร.2!G24)</f>
        <v/>
      </c>
      <c r="G25" s="622"/>
      <c r="H25" s="623"/>
      <c r="I25" s="240" t="str">
        <f>IF(สรุปคะแนน!I25="","",สรุปคะแนน!I25)</f>
        <v/>
      </c>
      <c r="J25" s="240" t="str">
        <f>IF(สรุปคะแนน!J25="","",สรุปคะแนน!J25)</f>
        <v/>
      </c>
      <c r="K25" s="240" t="str">
        <f>IF(สรุปคะแนน!K25="","",สรุปคะแนน!K25)</f>
        <v/>
      </c>
      <c r="L25" s="111" t="str">
        <f>IF(สรุปคะแนน!L25="","",สรุปคะแนน!L25)</f>
        <v/>
      </c>
      <c r="M25" s="111" t="str">
        <f>IF(สรุปคะแนน!M25="","",สรุปคะแนน!M25)</f>
        <v/>
      </c>
      <c r="N25" s="190" t="str">
        <f>IF(คุณลักษณะ!Z27="","",คุณลักษณะ!Z27)</f>
        <v/>
      </c>
      <c r="O25" s="190" t="str">
        <f>IF(การอ่าน!M26="","",การอ่าน!M26)</f>
        <v/>
      </c>
      <c r="P25" s="36"/>
      <c r="Q25" s="78"/>
    </row>
    <row r="26" spans="2:17" ht="18" customHeight="1">
      <c r="B26" s="78"/>
      <c r="C26" s="23"/>
      <c r="D26" s="111" t="str">
        <f>IF(ข้อมูลนร.2!D25="","",ข้อมูลนร.2!D25)</f>
        <v/>
      </c>
      <c r="E26" s="111" t="str">
        <f>IF(ข้อมูลนร.2!E25="","",ข้อมูลนร.2!E25)</f>
        <v/>
      </c>
      <c r="F26" s="621" t="str">
        <f>IF(ข้อมูลนร.2!G25="","",ข้อมูลนร.2!G25)</f>
        <v/>
      </c>
      <c r="G26" s="622"/>
      <c r="H26" s="623"/>
      <c r="I26" s="240" t="str">
        <f>IF(สรุปคะแนน!I26="","",สรุปคะแนน!I26)</f>
        <v/>
      </c>
      <c r="J26" s="240" t="str">
        <f>IF(สรุปคะแนน!J26="","",สรุปคะแนน!J26)</f>
        <v/>
      </c>
      <c r="K26" s="240" t="str">
        <f>IF(สรุปคะแนน!K26="","",สรุปคะแนน!K26)</f>
        <v/>
      </c>
      <c r="L26" s="111" t="str">
        <f>IF(สรุปคะแนน!L26="","",สรุปคะแนน!L26)</f>
        <v/>
      </c>
      <c r="M26" s="111" t="str">
        <f>IF(สรุปคะแนน!M26="","",สรุปคะแนน!M26)</f>
        <v/>
      </c>
      <c r="N26" s="190" t="str">
        <f>IF(คุณลักษณะ!Z28="","",คุณลักษณะ!Z28)</f>
        <v/>
      </c>
      <c r="O26" s="190" t="str">
        <f>IF(การอ่าน!M27="","",การอ่าน!M27)</f>
        <v/>
      </c>
      <c r="P26" s="36"/>
      <c r="Q26" s="78"/>
    </row>
    <row r="27" spans="2:17" ht="18" customHeight="1">
      <c r="B27" s="78"/>
      <c r="C27" s="23"/>
      <c r="D27" s="111" t="str">
        <f>IF(ข้อมูลนร.2!D26="","",ข้อมูลนร.2!D26)</f>
        <v/>
      </c>
      <c r="E27" s="111" t="str">
        <f>IF(ข้อมูลนร.2!E26="","",ข้อมูลนร.2!E26)</f>
        <v/>
      </c>
      <c r="F27" s="621" t="str">
        <f>IF(ข้อมูลนร.2!G26="","",ข้อมูลนร.2!G26)</f>
        <v/>
      </c>
      <c r="G27" s="622"/>
      <c r="H27" s="623"/>
      <c r="I27" s="240" t="str">
        <f>IF(สรุปคะแนน!I27="","",สรุปคะแนน!I27)</f>
        <v/>
      </c>
      <c r="J27" s="240" t="str">
        <f>IF(สรุปคะแนน!J27="","",สรุปคะแนน!J27)</f>
        <v/>
      </c>
      <c r="K27" s="240" t="str">
        <f>IF(สรุปคะแนน!K27="","",สรุปคะแนน!K27)</f>
        <v/>
      </c>
      <c r="L27" s="111" t="str">
        <f>IF(สรุปคะแนน!L27="","",สรุปคะแนน!L27)</f>
        <v/>
      </c>
      <c r="M27" s="111" t="str">
        <f>IF(สรุปคะแนน!M27="","",สรุปคะแนน!M27)</f>
        <v/>
      </c>
      <c r="N27" s="190" t="str">
        <f>IF(คุณลักษณะ!Z29="","",คุณลักษณะ!Z29)</f>
        <v/>
      </c>
      <c r="O27" s="190" t="str">
        <f>IF(การอ่าน!M28="","",การอ่าน!M28)</f>
        <v/>
      </c>
      <c r="P27" s="36"/>
      <c r="Q27" s="78"/>
    </row>
    <row r="28" spans="2:17" ht="18" customHeight="1">
      <c r="B28" s="78"/>
      <c r="C28" s="23"/>
      <c r="D28" s="111" t="str">
        <f>IF(ข้อมูลนร.2!D27="","",ข้อมูลนร.2!D27)</f>
        <v/>
      </c>
      <c r="E28" s="111" t="str">
        <f>IF(ข้อมูลนร.2!E27="","",ข้อมูลนร.2!E27)</f>
        <v/>
      </c>
      <c r="F28" s="621" t="str">
        <f>IF(ข้อมูลนร.2!G27="","",ข้อมูลนร.2!G27)</f>
        <v/>
      </c>
      <c r="G28" s="622"/>
      <c r="H28" s="623"/>
      <c r="I28" s="240" t="str">
        <f>IF(สรุปคะแนน!I28="","",สรุปคะแนน!I28)</f>
        <v/>
      </c>
      <c r="J28" s="240" t="str">
        <f>IF(สรุปคะแนน!J28="","",สรุปคะแนน!J28)</f>
        <v/>
      </c>
      <c r="K28" s="240" t="str">
        <f>IF(สรุปคะแนน!K28="","",สรุปคะแนน!K28)</f>
        <v/>
      </c>
      <c r="L28" s="111" t="str">
        <f>IF(สรุปคะแนน!L28="","",สรุปคะแนน!L28)</f>
        <v/>
      </c>
      <c r="M28" s="111" t="str">
        <f>IF(สรุปคะแนน!M28="","",สรุปคะแนน!M28)</f>
        <v/>
      </c>
      <c r="N28" s="190" t="str">
        <f>IF(คุณลักษณะ!Z30="","",คุณลักษณะ!Z30)</f>
        <v/>
      </c>
      <c r="O28" s="190" t="str">
        <f>IF(การอ่าน!M29="","",การอ่าน!M29)</f>
        <v/>
      </c>
      <c r="P28" s="36"/>
      <c r="Q28" s="78"/>
    </row>
    <row r="29" spans="2:17" ht="18" customHeight="1">
      <c r="B29" s="78"/>
      <c r="C29" s="23"/>
      <c r="D29" s="111" t="str">
        <f>IF(ข้อมูลนร.2!D28="","",ข้อมูลนร.2!D28)</f>
        <v/>
      </c>
      <c r="E29" s="111" t="str">
        <f>IF(ข้อมูลนร.2!E28="","",ข้อมูลนร.2!E28)</f>
        <v/>
      </c>
      <c r="F29" s="621" t="str">
        <f>IF(ข้อมูลนร.2!G28="","",ข้อมูลนร.2!G28)</f>
        <v/>
      </c>
      <c r="G29" s="622"/>
      <c r="H29" s="623"/>
      <c r="I29" s="240" t="str">
        <f>IF(สรุปคะแนน!I29="","",สรุปคะแนน!I29)</f>
        <v/>
      </c>
      <c r="J29" s="240" t="str">
        <f>IF(สรุปคะแนน!J29="","",สรุปคะแนน!J29)</f>
        <v/>
      </c>
      <c r="K29" s="240" t="str">
        <f>IF(สรุปคะแนน!K29="","",สรุปคะแนน!K29)</f>
        <v/>
      </c>
      <c r="L29" s="111" t="str">
        <f>IF(สรุปคะแนน!L29="","",สรุปคะแนน!L29)</f>
        <v/>
      </c>
      <c r="M29" s="111" t="str">
        <f>IF(สรุปคะแนน!M29="","",สรุปคะแนน!M29)</f>
        <v/>
      </c>
      <c r="N29" s="190" t="str">
        <f>IF(คุณลักษณะ!Z31="","",คุณลักษณะ!Z31)</f>
        <v/>
      </c>
      <c r="O29" s="190" t="str">
        <f>IF(การอ่าน!M30="","",การอ่าน!M30)</f>
        <v/>
      </c>
      <c r="P29" s="36"/>
      <c r="Q29" s="78"/>
    </row>
    <row r="30" spans="2:17" ht="18" customHeight="1">
      <c r="B30" s="78"/>
      <c r="C30" s="23"/>
      <c r="D30" s="111" t="str">
        <f>IF(ข้อมูลนร.2!D29="","",ข้อมูลนร.2!D29)</f>
        <v/>
      </c>
      <c r="E30" s="111" t="str">
        <f>IF(ข้อมูลนร.2!E29="","",ข้อมูลนร.2!E29)</f>
        <v/>
      </c>
      <c r="F30" s="621" t="str">
        <f>IF(ข้อมูลนร.2!G29="","",ข้อมูลนร.2!G29)</f>
        <v/>
      </c>
      <c r="G30" s="622"/>
      <c r="H30" s="623"/>
      <c r="I30" s="240" t="str">
        <f>IF(สรุปคะแนน!I30="","",สรุปคะแนน!I30)</f>
        <v/>
      </c>
      <c r="J30" s="240" t="str">
        <f>IF(สรุปคะแนน!J30="","",สรุปคะแนน!J30)</f>
        <v/>
      </c>
      <c r="K30" s="240" t="str">
        <f>IF(สรุปคะแนน!K30="","",สรุปคะแนน!K30)</f>
        <v/>
      </c>
      <c r="L30" s="111" t="str">
        <f>IF(สรุปคะแนน!L30="","",สรุปคะแนน!L30)</f>
        <v/>
      </c>
      <c r="M30" s="111" t="str">
        <f>IF(สรุปคะแนน!M30="","",สรุปคะแนน!M30)</f>
        <v/>
      </c>
      <c r="N30" s="190" t="str">
        <f>IF(คุณลักษณะ!Z32="","",คุณลักษณะ!Z32)</f>
        <v/>
      </c>
      <c r="O30" s="190" t="str">
        <f>IF(การอ่าน!M31="","",การอ่าน!M31)</f>
        <v/>
      </c>
      <c r="P30" s="36"/>
      <c r="Q30" s="78"/>
    </row>
    <row r="31" spans="2:17" ht="18" customHeight="1">
      <c r="B31" s="78"/>
      <c r="C31" s="23"/>
      <c r="D31" s="111" t="str">
        <f>IF(ข้อมูลนร.2!D30="","",ข้อมูลนร.2!D30)</f>
        <v/>
      </c>
      <c r="E31" s="111" t="str">
        <f>IF(ข้อมูลนร.2!E30="","",ข้อมูลนร.2!E30)</f>
        <v/>
      </c>
      <c r="F31" s="621" t="str">
        <f>IF(ข้อมูลนร.2!G30="","",ข้อมูลนร.2!G30)</f>
        <v/>
      </c>
      <c r="G31" s="622"/>
      <c r="H31" s="623"/>
      <c r="I31" s="240" t="str">
        <f>IF(สรุปคะแนน!I31="","",สรุปคะแนน!I31)</f>
        <v/>
      </c>
      <c r="J31" s="240" t="str">
        <f>IF(สรุปคะแนน!J31="","",สรุปคะแนน!J31)</f>
        <v/>
      </c>
      <c r="K31" s="240" t="str">
        <f>IF(สรุปคะแนน!K31="","",สรุปคะแนน!K31)</f>
        <v/>
      </c>
      <c r="L31" s="111" t="str">
        <f>IF(สรุปคะแนน!L31="","",สรุปคะแนน!L31)</f>
        <v/>
      </c>
      <c r="M31" s="111" t="str">
        <f>IF(สรุปคะแนน!M31="","",สรุปคะแนน!M31)</f>
        <v/>
      </c>
      <c r="N31" s="190" t="str">
        <f>IF(คุณลักษณะ!Z33="","",คุณลักษณะ!Z33)</f>
        <v/>
      </c>
      <c r="O31" s="190" t="str">
        <f>IF(การอ่าน!M32="","",การอ่าน!M32)</f>
        <v/>
      </c>
      <c r="P31" s="36"/>
      <c r="Q31" s="78"/>
    </row>
    <row r="32" spans="2:17" ht="18" customHeight="1">
      <c r="B32" s="78"/>
      <c r="C32" s="23"/>
      <c r="D32" s="111" t="str">
        <f>IF(ข้อมูลนร.2!D31="","",ข้อมูลนร.2!D31)</f>
        <v/>
      </c>
      <c r="E32" s="111" t="str">
        <f>IF(ข้อมูลนร.2!E31="","",ข้อมูลนร.2!E31)</f>
        <v/>
      </c>
      <c r="F32" s="621" t="str">
        <f>IF(ข้อมูลนร.2!G31="","",ข้อมูลนร.2!G31)</f>
        <v/>
      </c>
      <c r="G32" s="622"/>
      <c r="H32" s="623"/>
      <c r="I32" s="240" t="str">
        <f>IF(สรุปคะแนน!I32="","",สรุปคะแนน!I32)</f>
        <v/>
      </c>
      <c r="J32" s="240" t="str">
        <f>IF(สรุปคะแนน!J32="","",สรุปคะแนน!J32)</f>
        <v/>
      </c>
      <c r="K32" s="240" t="str">
        <f>IF(สรุปคะแนน!K32="","",สรุปคะแนน!K32)</f>
        <v/>
      </c>
      <c r="L32" s="111" t="str">
        <f>IF(สรุปคะแนน!L32="","",สรุปคะแนน!L32)</f>
        <v/>
      </c>
      <c r="M32" s="111" t="str">
        <f>IF(สรุปคะแนน!M32="","",สรุปคะแนน!M32)</f>
        <v/>
      </c>
      <c r="N32" s="190" t="str">
        <f>IF(คุณลักษณะ!Z34="","",คุณลักษณะ!Z34)</f>
        <v/>
      </c>
      <c r="O32" s="190" t="str">
        <f>IF(การอ่าน!M33="","",การอ่าน!M33)</f>
        <v/>
      </c>
      <c r="P32" s="36"/>
      <c r="Q32" s="78"/>
    </row>
    <row r="33" spans="2:26" ht="18" customHeight="1">
      <c r="B33" s="78"/>
      <c r="C33" s="23"/>
      <c r="D33" s="111" t="str">
        <f>IF(ข้อมูลนร.2!D32="","",ข้อมูลนร.2!D32)</f>
        <v/>
      </c>
      <c r="E33" s="111" t="str">
        <f>IF(ข้อมูลนร.2!E32="","",ข้อมูลนร.2!E32)</f>
        <v/>
      </c>
      <c r="F33" s="621" t="str">
        <f>IF(ข้อมูลนร.2!G32="","",ข้อมูลนร.2!G32)</f>
        <v/>
      </c>
      <c r="G33" s="622"/>
      <c r="H33" s="623"/>
      <c r="I33" s="240" t="str">
        <f>IF(สรุปคะแนน!I33="","",สรุปคะแนน!I33)</f>
        <v/>
      </c>
      <c r="J33" s="240" t="str">
        <f>IF(สรุปคะแนน!J33="","",สรุปคะแนน!J33)</f>
        <v/>
      </c>
      <c r="K33" s="240" t="str">
        <f>IF(สรุปคะแนน!K33="","",สรุปคะแนน!K33)</f>
        <v/>
      </c>
      <c r="L33" s="111" t="str">
        <f>IF(สรุปคะแนน!L33="","",สรุปคะแนน!L33)</f>
        <v/>
      </c>
      <c r="M33" s="111" t="str">
        <f>IF(สรุปคะแนน!M33="","",สรุปคะแนน!M33)</f>
        <v/>
      </c>
      <c r="N33" s="190" t="str">
        <f>IF(คุณลักษณะ!Z35="","",คุณลักษณะ!Z35)</f>
        <v/>
      </c>
      <c r="O33" s="190" t="str">
        <f>IF(การอ่าน!M34="","",การอ่าน!M34)</f>
        <v/>
      </c>
      <c r="P33" s="36"/>
      <c r="Q33" s="78"/>
    </row>
    <row r="34" spans="2:26" ht="18" customHeight="1">
      <c r="B34" s="78"/>
      <c r="C34" s="23"/>
      <c r="D34" s="111" t="str">
        <f>IF(ข้อมูลนร.2!D33="","",ข้อมูลนร.2!D33)</f>
        <v/>
      </c>
      <c r="E34" s="111" t="str">
        <f>IF(ข้อมูลนร.2!E33="","",ข้อมูลนร.2!E33)</f>
        <v/>
      </c>
      <c r="F34" s="621" t="str">
        <f>IF(ข้อมูลนร.2!G33="","",ข้อมูลนร.2!G33)</f>
        <v/>
      </c>
      <c r="G34" s="622"/>
      <c r="H34" s="623"/>
      <c r="I34" s="240" t="str">
        <f>IF(สรุปคะแนน!I34="","",สรุปคะแนน!I34)</f>
        <v/>
      </c>
      <c r="J34" s="240" t="str">
        <f>IF(สรุปคะแนน!J34="","",สรุปคะแนน!J34)</f>
        <v/>
      </c>
      <c r="K34" s="240" t="str">
        <f>IF(สรุปคะแนน!K34="","",สรุปคะแนน!K34)</f>
        <v/>
      </c>
      <c r="L34" s="111" t="str">
        <f>IF(สรุปคะแนน!L34="","",สรุปคะแนน!L34)</f>
        <v/>
      </c>
      <c r="M34" s="111" t="str">
        <f>IF(สรุปคะแนน!M34="","",สรุปคะแนน!M34)</f>
        <v/>
      </c>
      <c r="N34" s="190" t="str">
        <f>IF(คุณลักษณะ!Z36="","",คุณลักษณะ!Z36)</f>
        <v/>
      </c>
      <c r="O34" s="190" t="str">
        <f>IF(การอ่าน!M35="","",การอ่าน!M35)</f>
        <v/>
      </c>
      <c r="P34" s="36"/>
      <c r="Q34" s="78"/>
    </row>
    <row r="35" spans="2:26" ht="18" customHeight="1">
      <c r="B35" s="78"/>
      <c r="C35" s="23"/>
      <c r="D35" s="111" t="str">
        <f>IF(ข้อมูลนร.2!D34="","",ข้อมูลนร.2!D34)</f>
        <v/>
      </c>
      <c r="E35" s="111" t="str">
        <f>IF(ข้อมูลนร.2!E34="","",ข้อมูลนร.2!E34)</f>
        <v/>
      </c>
      <c r="F35" s="621" t="str">
        <f>IF(ข้อมูลนร.2!G34="","",ข้อมูลนร.2!G34)</f>
        <v/>
      </c>
      <c r="G35" s="622"/>
      <c r="H35" s="623"/>
      <c r="I35" s="240" t="str">
        <f>IF(สรุปคะแนน!I35="","",สรุปคะแนน!I35)</f>
        <v/>
      </c>
      <c r="J35" s="240" t="str">
        <f>IF(สรุปคะแนน!J35="","",สรุปคะแนน!J35)</f>
        <v/>
      </c>
      <c r="K35" s="240" t="str">
        <f>IF(สรุปคะแนน!K35="","",สรุปคะแนน!K35)</f>
        <v/>
      </c>
      <c r="L35" s="111" t="str">
        <f>IF(สรุปคะแนน!L35="","",สรุปคะแนน!L35)</f>
        <v/>
      </c>
      <c r="M35" s="111" t="str">
        <f>IF(สรุปคะแนน!M35="","",สรุปคะแนน!M35)</f>
        <v/>
      </c>
      <c r="N35" s="190" t="str">
        <f>IF(คุณลักษณะ!Z37="","",คุณลักษณะ!Z37)</f>
        <v/>
      </c>
      <c r="O35" s="190" t="str">
        <f>IF(การอ่าน!M36="","",การอ่าน!M36)</f>
        <v/>
      </c>
      <c r="P35" s="36"/>
      <c r="Q35" s="78"/>
    </row>
    <row r="36" spans="2:26" ht="18" customHeight="1">
      <c r="B36" s="78"/>
      <c r="C36" s="23"/>
      <c r="D36" s="111" t="str">
        <f>IF(ข้อมูลนร.2!D35="","",ข้อมูลนร.2!D35)</f>
        <v/>
      </c>
      <c r="E36" s="111" t="str">
        <f>IF(ข้อมูลนร.2!E35="","",ข้อมูลนร.2!E35)</f>
        <v/>
      </c>
      <c r="F36" s="621" t="str">
        <f>IF(ข้อมูลนร.2!G35="","",ข้อมูลนร.2!G35)</f>
        <v/>
      </c>
      <c r="G36" s="622"/>
      <c r="H36" s="623"/>
      <c r="I36" s="240" t="str">
        <f>IF(สรุปคะแนน!I36="","",สรุปคะแนน!I36)</f>
        <v/>
      </c>
      <c r="J36" s="240" t="str">
        <f>IF(สรุปคะแนน!J36="","",สรุปคะแนน!J36)</f>
        <v/>
      </c>
      <c r="K36" s="240" t="str">
        <f>IF(สรุปคะแนน!K36="","",สรุปคะแนน!K36)</f>
        <v/>
      </c>
      <c r="L36" s="111" t="str">
        <f>IF(สรุปคะแนน!L36="","",สรุปคะแนน!L36)</f>
        <v/>
      </c>
      <c r="M36" s="111" t="str">
        <f>IF(สรุปคะแนน!M36="","",สรุปคะแนน!M36)</f>
        <v/>
      </c>
      <c r="N36" s="190" t="str">
        <f>IF(คุณลักษณะ!Z38="","",คุณลักษณะ!Z38)</f>
        <v/>
      </c>
      <c r="O36" s="190" t="str">
        <f>IF(การอ่าน!M37="","",การอ่าน!M37)</f>
        <v/>
      </c>
      <c r="P36" s="36"/>
      <c r="Q36" s="78"/>
    </row>
    <row r="37" spans="2:26" ht="18" customHeight="1">
      <c r="B37" s="78"/>
      <c r="C37" s="23"/>
      <c r="D37" s="111" t="str">
        <f>IF(ข้อมูลนร.2!D36="","",ข้อมูลนร.2!D36)</f>
        <v/>
      </c>
      <c r="E37" s="111" t="str">
        <f>IF(ข้อมูลนร.2!E36="","",ข้อมูลนร.2!E36)</f>
        <v/>
      </c>
      <c r="F37" s="621" t="str">
        <f>IF(ข้อมูลนร.2!G36="","",ข้อมูลนร.2!G36)</f>
        <v/>
      </c>
      <c r="G37" s="622"/>
      <c r="H37" s="623"/>
      <c r="I37" s="240" t="str">
        <f>IF(สรุปคะแนน!I37="","",สรุปคะแนน!I37)</f>
        <v/>
      </c>
      <c r="J37" s="240" t="str">
        <f>IF(สรุปคะแนน!J37="","",สรุปคะแนน!J37)</f>
        <v/>
      </c>
      <c r="K37" s="240" t="str">
        <f>IF(สรุปคะแนน!K37="","",สรุปคะแนน!K37)</f>
        <v/>
      </c>
      <c r="L37" s="111" t="str">
        <f>IF(สรุปคะแนน!L37="","",สรุปคะแนน!L37)</f>
        <v/>
      </c>
      <c r="M37" s="111" t="str">
        <f>IF(สรุปคะแนน!M37="","",สรุปคะแนน!M37)</f>
        <v/>
      </c>
      <c r="N37" s="190" t="str">
        <f>IF(คุณลักษณะ!Z39="","",คุณลักษณะ!Z39)</f>
        <v/>
      </c>
      <c r="O37" s="190" t="str">
        <f>IF(การอ่าน!M38="","",การอ่าน!M38)</f>
        <v/>
      </c>
      <c r="P37" s="36"/>
      <c r="Q37" s="78"/>
    </row>
    <row r="38" spans="2:26" ht="18" customHeight="1">
      <c r="B38" s="78"/>
      <c r="C38" s="23"/>
      <c r="D38" s="111" t="str">
        <f>IF(ข้อมูลนร.2!D37="","",ข้อมูลนร.2!D37)</f>
        <v/>
      </c>
      <c r="E38" s="111" t="str">
        <f>IF(ข้อมูลนร.2!E37="","",ข้อมูลนร.2!E37)</f>
        <v/>
      </c>
      <c r="F38" s="621" t="str">
        <f>IF(ข้อมูลนร.2!G37="","",ข้อมูลนร.2!G37)</f>
        <v/>
      </c>
      <c r="G38" s="622"/>
      <c r="H38" s="623"/>
      <c r="I38" s="240" t="str">
        <f>IF(สรุปคะแนน!I38="","",สรุปคะแนน!I38)</f>
        <v/>
      </c>
      <c r="J38" s="240" t="str">
        <f>IF(สรุปคะแนน!J38="","",สรุปคะแนน!J38)</f>
        <v/>
      </c>
      <c r="K38" s="240" t="str">
        <f>IF(สรุปคะแนน!K38="","",สรุปคะแนน!K38)</f>
        <v/>
      </c>
      <c r="L38" s="111" t="str">
        <f>IF(สรุปคะแนน!L38="","",สรุปคะแนน!L38)</f>
        <v/>
      </c>
      <c r="M38" s="111" t="str">
        <f>IF(สรุปคะแนน!M38="","",สรุปคะแนน!M38)</f>
        <v/>
      </c>
      <c r="N38" s="190" t="str">
        <f>IF(คุณลักษณะ!Z40="","",คุณลักษณะ!Z40)</f>
        <v/>
      </c>
      <c r="O38" s="190" t="str">
        <f>IF(การอ่าน!M39="","",การอ่าน!M39)</f>
        <v/>
      </c>
      <c r="P38" s="36"/>
      <c r="Q38" s="78"/>
    </row>
    <row r="39" spans="2:26" ht="18" customHeight="1">
      <c r="B39" s="78"/>
      <c r="C39" s="23"/>
      <c r="D39" s="111" t="str">
        <f>IF(ข้อมูลนร.2!D38="","",ข้อมูลนร.2!D38)</f>
        <v/>
      </c>
      <c r="E39" s="111" t="str">
        <f>IF(ข้อมูลนร.2!E38="","",ข้อมูลนร.2!E38)</f>
        <v/>
      </c>
      <c r="F39" s="621" t="str">
        <f>IF(ข้อมูลนร.2!G38="","",ข้อมูลนร.2!G38)</f>
        <v/>
      </c>
      <c r="G39" s="622"/>
      <c r="H39" s="623"/>
      <c r="I39" s="240" t="str">
        <f>IF(สรุปคะแนน!I39="","",สรุปคะแนน!I39)</f>
        <v/>
      </c>
      <c r="J39" s="240" t="str">
        <f>IF(สรุปคะแนน!J39="","",สรุปคะแนน!J39)</f>
        <v/>
      </c>
      <c r="K39" s="240" t="str">
        <f>IF(สรุปคะแนน!K39="","",สรุปคะแนน!K39)</f>
        <v/>
      </c>
      <c r="L39" s="111" t="str">
        <f>IF(สรุปคะแนน!L39="","",สรุปคะแนน!L39)</f>
        <v/>
      </c>
      <c r="M39" s="111" t="str">
        <f>IF(สรุปคะแนน!M39="","",สรุปคะแนน!M39)</f>
        <v/>
      </c>
      <c r="N39" s="190" t="str">
        <f>IF(คุณลักษณะ!Z41="","",คุณลักษณะ!Z41)</f>
        <v/>
      </c>
      <c r="O39" s="190" t="str">
        <f>IF(การอ่าน!M40="","",การอ่าน!M40)</f>
        <v/>
      </c>
      <c r="P39" s="36"/>
      <c r="Q39" s="78"/>
    </row>
    <row r="40" spans="2:26" ht="18" customHeight="1">
      <c r="B40" s="78"/>
      <c r="C40" s="23"/>
      <c r="D40" s="111" t="str">
        <f>IF(ข้อมูลนร.2!D39="","",ข้อมูลนร.2!D39)</f>
        <v/>
      </c>
      <c r="E40" s="111" t="str">
        <f>IF(ข้อมูลนร.2!E39="","",ข้อมูลนร.2!E39)</f>
        <v/>
      </c>
      <c r="F40" s="621" t="str">
        <f>IF(ข้อมูลนร.2!G39="","",ข้อมูลนร.2!G39)</f>
        <v/>
      </c>
      <c r="G40" s="622"/>
      <c r="H40" s="623"/>
      <c r="I40" s="240" t="str">
        <f>IF(สรุปคะแนน!I40="","",สรุปคะแนน!I40)</f>
        <v/>
      </c>
      <c r="J40" s="240" t="str">
        <f>IF(สรุปคะแนน!J40="","",สรุปคะแนน!J40)</f>
        <v/>
      </c>
      <c r="K40" s="240" t="str">
        <f>IF(สรุปคะแนน!K40="","",สรุปคะแนน!K40)</f>
        <v/>
      </c>
      <c r="L40" s="111" t="str">
        <f>IF(สรุปคะแนน!L40="","",สรุปคะแนน!L40)</f>
        <v/>
      </c>
      <c r="M40" s="111" t="str">
        <f>IF(สรุปคะแนน!M40="","",สรุปคะแนน!M40)</f>
        <v/>
      </c>
      <c r="N40" s="190" t="str">
        <f>IF(คุณลักษณะ!Z42="","",คุณลักษณะ!Z42)</f>
        <v/>
      </c>
      <c r="O40" s="190" t="str">
        <f>IF(การอ่าน!M41="","",การอ่าน!M41)</f>
        <v/>
      </c>
      <c r="P40" s="36"/>
      <c r="Q40" s="78"/>
    </row>
    <row r="41" spans="2:26" ht="18" customHeight="1">
      <c r="B41" s="78"/>
      <c r="C41" s="23"/>
      <c r="D41" s="111" t="str">
        <f>IF(ข้อมูลนร.2!D40="","",ข้อมูลนร.2!D40)</f>
        <v/>
      </c>
      <c r="E41" s="111" t="str">
        <f>IF(ข้อมูลนร.2!E40="","",ข้อมูลนร.2!E40)</f>
        <v/>
      </c>
      <c r="F41" s="621" t="str">
        <f>IF(ข้อมูลนร.2!G40="","",ข้อมูลนร.2!G40)</f>
        <v/>
      </c>
      <c r="G41" s="622"/>
      <c r="H41" s="623"/>
      <c r="I41" s="240" t="str">
        <f>IF(สรุปคะแนน!I41="","",สรุปคะแนน!I41)</f>
        <v/>
      </c>
      <c r="J41" s="240" t="str">
        <f>IF(สรุปคะแนน!J41="","",สรุปคะแนน!J41)</f>
        <v/>
      </c>
      <c r="K41" s="240" t="str">
        <f>IF(สรุปคะแนน!K41="","",สรุปคะแนน!K41)</f>
        <v/>
      </c>
      <c r="L41" s="111" t="str">
        <f>IF(สรุปคะแนน!L41="","",สรุปคะแนน!L41)</f>
        <v/>
      </c>
      <c r="M41" s="111" t="str">
        <f>IF(สรุปคะแนน!M41="","",สรุปคะแนน!M41)</f>
        <v/>
      </c>
      <c r="N41" s="190" t="str">
        <f>IF(คุณลักษณะ!Z43="","",คุณลักษณะ!Z43)</f>
        <v/>
      </c>
      <c r="O41" s="190" t="str">
        <f>IF(การอ่าน!M42="","",การอ่าน!M42)</f>
        <v/>
      </c>
      <c r="P41" s="36"/>
      <c r="Q41" s="78"/>
    </row>
    <row r="42" spans="2:26" ht="18" customHeight="1">
      <c r="B42" s="78"/>
      <c r="C42" s="23"/>
      <c r="D42" s="111" t="str">
        <f>IF(ข้อมูลนร.2!D41="","",ข้อมูลนร.2!D41)</f>
        <v/>
      </c>
      <c r="E42" s="111" t="str">
        <f>IF(ข้อมูลนร.2!E41="","",ข้อมูลนร.2!E41)</f>
        <v/>
      </c>
      <c r="F42" s="621" t="str">
        <f>IF(ข้อมูลนร.2!G41="","",ข้อมูลนร.2!G41)</f>
        <v/>
      </c>
      <c r="G42" s="622"/>
      <c r="H42" s="623"/>
      <c r="I42" s="240" t="str">
        <f>IF(สรุปคะแนน!I42="","",สรุปคะแนน!I42)</f>
        <v/>
      </c>
      <c r="J42" s="240" t="str">
        <f>IF(สรุปคะแนน!J42="","",สรุปคะแนน!J42)</f>
        <v/>
      </c>
      <c r="K42" s="240" t="str">
        <f>IF(สรุปคะแนน!K42="","",สรุปคะแนน!K42)</f>
        <v/>
      </c>
      <c r="L42" s="111" t="str">
        <f>IF(สรุปคะแนน!L42="","",สรุปคะแนน!L42)</f>
        <v/>
      </c>
      <c r="M42" s="111" t="str">
        <f>IF(สรุปคะแนน!M42="","",สรุปคะแนน!M42)</f>
        <v/>
      </c>
      <c r="N42" s="190" t="str">
        <f>IF(คุณลักษณะ!Z44="","",คุณลักษณะ!Z44)</f>
        <v/>
      </c>
      <c r="O42" s="190" t="str">
        <f>IF(การอ่าน!M43="","",การอ่าน!M43)</f>
        <v/>
      </c>
      <c r="P42" s="36"/>
      <c r="Q42" s="78"/>
    </row>
    <row r="43" spans="2:26" ht="18.95" customHeight="1">
      <c r="B43" s="78"/>
      <c r="C43" s="23"/>
      <c r="D43" s="13"/>
      <c r="E43" s="13"/>
      <c r="F43" s="17"/>
      <c r="G43" s="17"/>
      <c r="H43" s="17"/>
      <c r="I43" s="13"/>
      <c r="J43" s="13"/>
      <c r="K43" s="17"/>
      <c r="L43" s="17"/>
      <c r="M43" s="13"/>
      <c r="N43" s="17"/>
      <c r="O43" s="17"/>
      <c r="P43" s="23"/>
      <c r="Q43" s="78"/>
    </row>
    <row r="44" spans="2:26" ht="18.95" customHeight="1">
      <c r="B44" s="78"/>
      <c r="C44" s="23"/>
      <c r="D44" s="13"/>
      <c r="E44" s="13"/>
      <c r="F44" s="23"/>
      <c r="G44" s="22"/>
      <c r="H44" s="22"/>
      <c r="I44" s="22"/>
      <c r="J44" s="22"/>
      <c r="K44" s="22"/>
      <c r="L44" s="22"/>
      <c r="M44" s="22"/>
      <c r="N44" s="22"/>
      <c r="O44" s="22"/>
      <c r="P44" s="385"/>
      <c r="Q44" s="121"/>
      <c r="X44" s="69"/>
      <c r="Y44" s="69"/>
      <c r="Z44" s="33"/>
    </row>
    <row r="45" spans="2:26" ht="24.95" customHeight="1">
      <c r="B45" s="78"/>
      <c r="C45" s="23"/>
      <c r="D45" s="13"/>
      <c r="E45" s="13"/>
      <c r="F45" s="23"/>
      <c r="G45" s="23"/>
      <c r="H45" s="23"/>
      <c r="I45" s="13"/>
      <c r="J45" s="13"/>
      <c r="K45" s="23"/>
      <c r="L45" s="23"/>
      <c r="M45" s="25"/>
      <c r="N45" s="23"/>
      <c r="O45" s="23"/>
      <c r="P45" s="23"/>
      <c r="Q45" s="78"/>
    </row>
    <row r="46" spans="2:26" ht="24.95" customHeight="1">
      <c r="B46" s="78"/>
      <c r="C46" s="78"/>
      <c r="D46" s="117"/>
      <c r="E46" s="117"/>
      <c r="F46" s="78"/>
      <c r="G46" s="78"/>
      <c r="H46" s="78"/>
      <c r="I46" s="117"/>
      <c r="J46" s="117"/>
      <c r="K46" s="78"/>
      <c r="L46" s="78"/>
      <c r="M46" s="118"/>
      <c r="N46" s="78"/>
      <c r="O46" s="78"/>
      <c r="P46" s="78"/>
      <c r="Q46" s="78"/>
    </row>
  </sheetData>
  <sheetProtection algorithmName="SHA-512" hashValue="8atAXRlvpoaWqA5LrNVz8qK2DAHVbCJjbG1jjx7Yg83W5Dc6EZi0fdejfnVvvLkpPSvMYY2wnZ8AMT2cMIyn1w==" saltValue="Eoy0Ir2WoVS5oee+kfjb+Q==" spinCount="100000" sheet="1" objects="1" scenarios="1"/>
  <mergeCells count="47">
    <mergeCell ref="F38:H38"/>
    <mergeCell ref="F39:H39"/>
    <mergeCell ref="F40:H40"/>
    <mergeCell ref="F41:H41"/>
    <mergeCell ref="F42:H42"/>
    <mergeCell ref="F30:H30"/>
    <mergeCell ref="F31:H31"/>
    <mergeCell ref="F32:H32"/>
    <mergeCell ref="F33:H33"/>
    <mergeCell ref="F34:H34"/>
    <mergeCell ref="F25:H25"/>
    <mergeCell ref="F26:H26"/>
    <mergeCell ref="F27:H27"/>
    <mergeCell ref="F28:H28"/>
    <mergeCell ref="F29:H29"/>
    <mergeCell ref="F36:H36"/>
    <mergeCell ref="F37:H37"/>
    <mergeCell ref="F23:H23"/>
    <mergeCell ref="F12:H12"/>
    <mergeCell ref="F13:H13"/>
    <mergeCell ref="F14:H14"/>
    <mergeCell ref="F15:H15"/>
    <mergeCell ref="F16:H16"/>
    <mergeCell ref="F17:H17"/>
    <mergeCell ref="F18:H18"/>
    <mergeCell ref="F19:H19"/>
    <mergeCell ref="F20:H20"/>
    <mergeCell ref="F21:H21"/>
    <mergeCell ref="F22:H22"/>
    <mergeCell ref="F35:H35"/>
    <mergeCell ref="F24:H24"/>
    <mergeCell ref="F11:H11"/>
    <mergeCell ref="D3:E3"/>
    <mergeCell ref="G3:H3"/>
    <mergeCell ref="I3:M3"/>
    <mergeCell ref="N3:N7"/>
    <mergeCell ref="E5:E7"/>
    <mergeCell ref="F5:H7"/>
    <mergeCell ref="F8:H8"/>
    <mergeCell ref="F9:H9"/>
    <mergeCell ref="F10:H10"/>
    <mergeCell ref="O3:O7"/>
    <mergeCell ref="D4:E4"/>
    <mergeCell ref="F4:H4"/>
    <mergeCell ref="I4:J4"/>
    <mergeCell ref="M4:M7"/>
    <mergeCell ref="D5:D7"/>
  </mergeCells>
  <pageMargins left="0.39370078740157483" right="0.11811023622047245" top="0.51181102362204722" bottom="0" header="0.11811023622047245" footer="0"/>
  <pageSetup paperSize="9" orientation="portrait" blackAndWhite="1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FF5050"/>
  </sheetPr>
  <dimension ref="B1:R38"/>
  <sheetViews>
    <sheetView showGridLines="0" showRowColHeaders="0" topLeftCell="A6" zoomScaleNormal="100" workbookViewId="0">
      <selection activeCell="A19" sqref="A19"/>
    </sheetView>
  </sheetViews>
  <sheetFormatPr defaultRowHeight="15"/>
  <cols>
    <col min="1" max="1" width="30.25" style="414" customWidth="1"/>
    <col min="2" max="3" width="5.375" style="414" customWidth="1"/>
    <col min="4" max="4" width="6.25" style="414" customWidth="1"/>
    <col min="5" max="15" width="6.375" style="414" customWidth="1"/>
    <col min="16" max="16" width="7.125" style="414" customWidth="1"/>
    <col min="17" max="18" width="4.875" style="414" customWidth="1"/>
    <col min="19" max="19" width="0" style="414" hidden="1" customWidth="1"/>
    <col min="20" max="16384" width="9" style="414"/>
  </cols>
  <sheetData>
    <row r="1" spans="2:18" ht="21.75" customHeight="1"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</row>
    <row r="2" spans="2:18" ht="21.75" customHeight="1">
      <c r="B2" s="413"/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13"/>
    </row>
    <row r="3" spans="2:18" ht="19.5" customHeight="1">
      <c r="B3" s="413"/>
      <c r="C3" s="412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12" t="s">
        <v>130</v>
      </c>
      <c r="Q3" s="12"/>
      <c r="R3" s="413"/>
    </row>
    <row r="4" spans="2:18" ht="45" customHeight="1">
      <c r="B4" s="413"/>
      <c r="C4" s="412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13"/>
    </row>
    <row r="5" spans="2:18" ht="24.95" customHeight="1">
      <c r="B5" s="413"/>
      <c r="C5" s="412"/>
      <c r="D5" s="372"/>
      <c r="E5" s="439" t="s">
        <v>129</v>
      </c>
      <c r="F5" s="439"/>
      <c r="G5" s="439"/>
      <c r="H5" s="439"/>
      <c r="I5" s="439"/>
      <c r="J5" s="439"/>
      <c r="K5" s="439"/>
      <c r="L5" s="439"/>
      <c r="M5" s="439"/>
      <c r="N5" s="439"/>
      <c r="O5" s="439"/>
      <c r="P5" s="372"/>
      <c r="Q5" s="371"/>
      <c r="R5" s="413"/>
    </row>
    <row r="6" spans="2:18" ht="24.95" customHeight="1">
      <c r="B6" s="413"/>
      <c r="C6" s="412"/>
      <c r="D6" s="415"/>
      <c r="E6" s="442" t="str">
        <f>"โรงเรียน"&amp;ข้อมูลพื้นฐาน!E5</f>
        <v>โรงเรียนบ้านงิ้วมีชัย</v>
      </c>
      <c r="F6" s="442"/>
      <c r="G6" s="442"/>
      <c r="H6" s="442"/>
      <c r="I6" s="442"/>
      <c r="J6" s="442"/>
      <c r="K6" s="442"/>
      <c r="L6" s="442"/>
      <c r="M6" s="442"/>
      <c r="N6" s="442"/>
      <c r="O6" s="442"/>
      <c r="P6" s="415"/>
      <c r="Q6" s="415"/>
      <c r="R6" s="413"/>
    </row>
    <row r="7" spans="2:18" ht="21">
      <c r="B7" s="413"/>
      <c r="C7" s="412"/>
      <c r="D7" s="415"/>
      <c r="E7" s="421" t="str">
        <f>"สังกัด"&amp;" "&amp;ข้อมูลพื้นฐาน!E6</f>
        <v>สังกัด สำนักงานเขตพื้นที่การศึกษาประถมศึกษา เขต 1</v>
      </c>
      <c r="F7" s="421"/>
      <c r="G7" s="421"/>
      <c r="H7" s="421"/>
      <c r="I7" s="421"/>
      <c r="J7" s="421"/>
      <c r="K7" s="421"/>
      <c r="L7" s="421"/>
      <c r="M7" s="421"/>
      <c r="N7" s="421"/>
      <c r="O7" s="421"/>
      <c r="P7" s="415"/>
      <c r="Q7" s="400"/>
      <c r="R7" s="413"/>
    </row>
    <row r="8" spans="2:18" ht="21">
      <c r="B8" s="413"/>
      <c r="C8" s="412"/>
      <c r="D8" s="415"/>
      <c r="E8" s="415"/>
      <c r="F8" s="440" t="str">
        <f>"ชั้น"&amp;""&amp;ข้อมูลพื้นฐาน!T13</f>
        <v>ชั้นประถมศึกษาปีที่  2/3</v>
      </c>
      <c r="G8" s="440"/>
      <c r="H8" s="440"/>
      <c r="I8" s="440"/>
      <c r="J8" s="415"/>
      <c r="K8" s="424" t="str">
        <f>"ปีการศึกษา" &amp;"  "&amp;ข้อมูลพื้นฐาน!T5</f>
        <v>ปีการศึกษา  2566</v>
      </c>
      <c r="L8" s="424"/>
      <c r="M8" s="424"/>
      <c r="N8" s="424"/>
      <c r="O8" s="424"/>
      <c r="P8" s="415"/>
      <c r="Q8" s="400"/>
      <c r="R8" s="413"/>
    </row>
    <row r="9" spans="2:18" ht="21">
      <c r="B9" s="413"/>
      <c r="C9" s="412"/>
      <c r="D9" s="415"/>
      <c r="E9" s="421" t="str">
        <f xml:space="preserve"> "กลุ่มสาระการเรียนรู้   :  " &amp; ข้อมูลพื้นฐาน!T9</f>
        <v>กลุ่มสาระการเรียนรู้   :  ภาษาต่างประเทศ</v>
      </c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15"/>
      <c r="Q9" s="415"/>
      <c r="R9" s="413"/>
    </row>
    <row r="10" spans="2:18" ht="21">
      <c r="B10" s="413"/>
      <c r="C10" s="412"/>
      <c r="D10" s="415"/>
      <c r="E10" s="421" t="str">
        <f xml:space="preserve"> "รายวิชา :  " &amp;ข้อมูลพื้นฐาน!X7 &amp;"          "&amp;"รหัสวิชา : " &amp;ข้อมูลพื้นฐาน!T7</f>
        <v>รายวิชา :  ภาษาอังกฤษ          รหัสวิชา : อ 11101</v>
      </c>
      <c r="F10" s="421"/>
      <c r="G10" s="421"/>
      <c r="H10" s="421"/>
      <c r="I10" s="421"/>
      <c r="J10" s="421"/>
      <c r="K10" s="421"/>
      <c r="L10" s="421"/>
      <c r="M10" s="421"/>
      <c r="N10" s="421"/>
      <c r="O10" s="421"/>
      <c r="P10" s="415"/>
      <c r="Q10" s="415"/>
      <c r="R10" s="413"/>
    </row>
    <row r="11" spans="2:18" ht="21">
      <c r="B11" s="413"/>
      <c r="C11" s="412"/>
      <c r="D11" s="415"/>
      <c r="E11" s="415"/>
      <c r="F11" s="441" t="str">
        <f xml:space="preserve"> "ประเภทวิชา :  " &amp;ข้อมูลพื้นฐาน!T8</f>
        <v>ประเภทวิชา :  พื้นฐาน</v>
      </c>
      <c r="G11" s="441"/>
      <c r="H11" s="441"/>
      <c r="I11" s="441"/>
      <c r="J11" s="441"/>
      <c r="K11" s="424" t="str">
        <f>"เวลาเรียน   "&amp;ข้อมูลพื้นฐาน!AC8&amp;"  "&amp;"ชั่วโมงต่อปี"</f>
        <v>เวลาเรียน   200  ชั่วโมงต่อปี</v>
      </c>
      <c r="L11" s="424"/>
      <c r="M11" s="424"/>
      <c r="N11" s="424"/>
      <c r="O11" s="424"/>
      <c r="P11" s="415"/>
      <c r="Q11" s="415"/>
      <c r="R11" s="413"/>
    </row>
    <row r="12" spans="2:18" ht="21">
      <c r="B12" s="413"/>
      <c r="C12" s="412"/>
      <c r="D12" s="415"/>
      <c r="E12" s="415"/>
      <c r="F12" s="438" t="s">
        <v>165</v>
      </c>
      <c r="G12" s="438"/>
      <c r="H12" s="438"/>
      <c r="I12" s="424" t="str">
        <f>ข้อมูลพื้นฐาน!T11</f>
        <v>นางสาวปุยฝ้าย  ดอทคอม</v>
      </c>
      <c r="J12" s="424"/>
      <c r="K12" s="424"/>
      <c r="L12" s="424"/>
      <c r="M12" s="424"/>
      <c r="N12" s="424"/>
      <c r="O12" s="424"/>
      <c r="P12" s="415"/>
      <c r="Q12" s="415"/>
      <c r="R12" s="413"/>
    </row>
    <row r="13" spans="2:18" ht="21">
      <c r="B13" s="413"/>
      <c r="C13" s="412"/>
      <c r="D13" s="415"/>
      <c r="E13" s="415"/>
      <c r="F13" s="438" t="s">
        <v>5</v>
      </c>
      <c r="G13" s="438"/>
      <c r="H13" s="438"/>
      <c r="I13" s="424" t="str">
        <f>ข้อมูลพื้นฐาน!T14 &amp; "  " &amp;ข้อมูลพื้นฐาน!T15</f>
        <v xml:space="preserve">นางสาวปุยฝ้าย  ดอทคอม  </v>
      </c>
      <c r="J13" s="424"/>
      <c r="K13" s="424"/>
      <c r="L13" s="424"/>
      <c r="M13" s="424"/>
      <c r="N13" s="424"/>
      <c r="O13" s="424"/>
      <c r="P13" s="415"/>
      <c r="Q13" s="415"/>
      <c r="R13" s="413"/>
    </row>
    <row r="14" spans="2:18" ht="12" customHeight="1">
      <c r="B14" s="413"/>
      <c r="C14" s="412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13"/>
    </row>
    <row r="15" spans="2:18" ht="23.1" customHeight="1">
      <c r="B15" s="413"/>
      <c r="C15" s="412"/>
      <c r="D15" s="449" t="s">
        <v>37</v>
      </c>
      <c r="E15" s="450"/>
      <c r="F15" s="443" t="s">
        <v>38</v>
      </c>
      <c r="G15" s="444"/>
      <c r="H15" s="444"/>
      <c r="I15" s="444"/>
      <c r="J15" s="444"/>
      <c r="K15" s="444"/>
      <c r="L15" s="444"/>
      <c r="M15" s="444"/>
      <c r="N15" s="444"/>
      <c r="O15" s="445"/>
      <c r="P15" s="435" t="s">
        <v>39</v>
      </c>
      <c r="Q15" s="46"/>
      <c r="R15" s="413"/>
    </row>
    <row r="16" spans="2:18" ht="23.1" customHeight="1">
      <c r="B16" s="413"/>
      <c r="C16" s="412"/>
      <c r="D16" s="450"/>
      <c r="E16" s="450"/>
      <c r="F16" s="443" t="s">
        <v>40</v>
      </c>
      <c r="G16" s="444"/>
      <c r="H16" s="444"/>
      <c r="I16" s="444"/>
      <c r="J16" s="444"/>
      <c r="K16" s="444"/>
      <c r="L16" s="444"/>
      <c r="M16" s="444"/>
      <c r="N16" s="444"/>
      <c r="O16" s="445"/>
      <c r="P16" s="436"/>
      <c r="Q16" s="46"/>
      <c r="R16" s="413"/>
    </row>
    <row r="17" spans="2:18" ht="23.1" customHeight="1">
      <c r="B17" s="413"/>
      <c r="C17" s="412"/>
      <c r="D17" s="450"/>
      <c r="E17" s="450"/>
      <c r="F17" s="417">
        <v>4</v>
      </c>
      <c r="G17" s="417">
        <v>3.5</v>
      </c>
      <c r="H17" s="417">
        <v>3</v>
      </c>
      <c r="I17" s="417">
        <v>2.5</v>
      </c>
      <c r="J17" s="417">
        <v>2</v>
      </c>
      <c r="K17" s="417">
        <v>1.5</v>
      </c>
      <c r="L17" s="417">
        <v>1</v>
      </c>
      <c r="M17" s="417">
        <v>0</v>
      </c>
      <c r="N17" s="417" t="s">
        <v>41</v>
      </c>
      <c r="O17" s="417" t="s">
        <v>42</v>
      </c>
      <c r="P17" s="437"/>
      <c r="Q17" s="46"/>
      <c r="R17" s="413"/>
    </row>
    <row r="18" spans="2:18" ht="23.1" customHeight="1">
      <c r="B18" s="413"/>
      <c r="C18" s="412"/>
      <c r="D18" s="425">
        <f>SUM(F18:O18)</f>
        <v>3</v>
      </c>
      <c r="E18" s="427"/>
      <c r="F18" s="399">
        <f>IF(Pสรุปผลการเรียน!E12="","",Pสรุปผลการเรียน!E12)</f>
        <v>0</v>
      </c>
      <c r="G18" s="399">
        <f>IF(Pสรุปผลการเรียน!F12="","",Pสรุปผลการเรียน!F12)</f>
        <v>0</v>
      </c>
      <c r="H18" s="399">
        <f>IF(Pสรุปผลการเรียน!G12="","",Pสรุปผลการเรียน!G12)</f>
        <v>2</v>
      </c>
      <c r="I18" s="399">
        <f>IF(Pสรุปผลการเรียน!H12="","",Pสรุปผลการเรียน!H12)</f>
        <v>1</v>
      </c>
      <c r="J18" s="399">
        <f>IF(Pสรุปผลการเรียน!I12="","",Pสรุปผลการเรียน!I12)</f>
        <v>0</v>
      </c>
      <c r="K18" s="399">
        <f>IF(Pสรุปผลการเรียน!J12="","",Pสรุปผลการเรียน!J12)</f>
        <v>0</v>
      </c>
      <c r="L18" s="399">
        <f>IF(Pสรุปผลการเรียน!K12="","",Pสรุปผลการเรียน!K12)</f>
        <v>0</v>
      </c>
      <c r="M18" s="399">
        <f>IF(Pสรุปผลการเรียน!L12="","",Pสรุปผลการเรียน!L12)</f>
        <v>0</v>
      </c>
      <c r="N18" s="399">
        <f>IF(Pสรุปผลการเรียน!M12="","",Pสรุปผลการเรียน!M12)</f>
        <v>0</v>
      </c>
      <c r="O18" s="399">
        <f>IF(Pสรุปผลการเรียน!N12="","",Pสรุปผลการเรียน!N12)</f>
        <v>0</v>
      </c>
      <c r="P18" s="7"/>
      <c r="Q18" s="47"/>
      <c r="R18" s="413"/>
    </row>
    <row r="19" spans="2:18" ht="23.1" customHeight="1">
      <c r="B19" s="413"/>
      <c r="C19" s="412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13"/>
    </row>
    <row r="20" spans="2:18" ht="23.1" customHeight="1">
      <c r="B20" s="413"/>
      <c r="C20" s="412"/>
      <c r="D20" s="428" t="s">
        <v>43</v>
      </c>
      <c r="E20" s="429"/>
      <c r="F20" s="429"/>
      <c r="G20" s="446" t="s">
        <v>9</v>
      </c>
      <c r="H20" s="447"/>
      <c r="I20" s="447"/>
      <c r="J20" s="448"/>
      <c r="K20" s="446" t="s">
        <v>9</v>
      </c>
      <c r="L20" s="447"/>
      <c r="M20" s="447"/>
      <c r="N20" s="448"/>
      <c r="O20" s="446" t="s">
        <v>44</v>
      </c>
      <c r="P20" s="448"/>
      <c r="Q20" s="400"/>
      <c r="R20" s="413"/>
    </row>
    <row r="21" spans="2:18" ht="23.1" customHeight="1">
      <c r="B21" s="413"/>
      <c r="C21" s="412"/>
      <c r="D21" s="430"/>
      <c r="E21" s="431"/>
      <c r="F21" s="431"/>
      <c r="G21" s="432" t="s">
        <v>45</v>
      </c>
      <c r="H21" s="433"/>
      <c r="I21" s="433"/>
      <c r="J21" s="434"/>
      <c r="K21" s="432" t="s">
        <v>14</v>
      </c>
      <c r="L21" s="433"/>
      <c r="M21" s="433"/>
      <c r="N21" s="434"/>
      <c r="O21" s="432" t="s">
        <v>46</v>
      </c>
      <c r="P21" s="434"/>
      <c r="Q21" s="400"/>
      <c r="R21" s="413"/>
    </row>
    <row r="22" spans="2:18" ht="23.1" customHeight="1">
      <c r="B22" s="413"/>
      <c r="C22" s="412"/>
      <c r="D22" s="443" t="s">
        <v>9</v>
      </c>
      <c r="E22" s="444"/>
      <c r="F22" s="445"/>
      <c r="G22" s="417">
        <v>3</v>
      </c>
      <c r="H22" s="417">
        <v>2</v>
      </c>
      <c r="I22" s="417">
        <v>1</v>
      </c>
      <c r="J22" s="417">
        <v>0</v>
      </c>
      <c r="K22" s="417">
        <v>3</v>
      </c>
      <c r="L22" s="417">
        <v>2</v>
      </c>
      <c r="M22" s="417">
        <v>1</v>
      </c>
      <c r="N22" s="417">
        <v>0</v>
      </c>
      <c r="O22" s="417" t="s">
        <v>12</v>
      </c>
      <c r="P22" s="417" t="s">
        <v>13</v>
      </c>
      <c r="Q22" s="400"/>
      <c r="R22" s="413"/>
    </row>
    <row r="23" spans="2:18" ht="23.1" customHeight="1">
      <c r="B23" s="413"/>
      <c r="C23" s="412"/>
      <c r="D23" s="425" t="s">
        <v>47</v>
      </c>
      <c r="E23" s="426"/>
      <c r="F23" s="427"/>
      <c r="G23" s="399">
        <f>IF(Pแผนภูมิ1!F27="","",Pแผนภูมิ1!F27)</f>
        <v>1</v>
      </c>
      <c r="H23" s="399">
        <f>IF(Pแผนภูมิ1!G27="","",Pแผนภูมิ1!G27)</f>
        <v>2</v>
      </c>
      <c r="I23" s="399">
        <f>IF(Pแผนภูมิ1!H27="","",Pแผนภูมิ1!H27)</f>
        <v>1</v>
      </c>
      <c r="J23" s="399">
        <f>IF(Pแผนภูมิ1!I27="","",Pแผนภูมิ1!I27)</f>
        <v>0</v>
      </c>
      <c r="K23" s="399">
        <f>IF(Pแผนภูมิ1!F11="","",Pแผนภูมิ1!F11)</f>
        <v>1</v>
      </c>
      <c r="L23" s="399">
        <f>IF(Pแผนภูมิ1!G11="","",Pแผนภูมิ1!G11)</f>
        <v>1</v>
      </c>
      <c r="M23" s="399">
        <f>IF(Pแผนภูมิ1!H11="","",Pแผนภูมิ1!H11)</f>
        <v>1</v>
      </c>
      <c r="N23" s="399">
        <f>IF(Pแผนภูมิ1!I11="","",Pแผนภูมิ1!I11)</f>
        <v>0</v>
      </c>
      <c r="O23" s="401">
        <f>IF('ประเมินตัวชี้วัด  '!E10="","",COUNTIF('ประเมินตัวชี้วัด  '!AW10:AW44,"ผ่าน"))</f>
        <v>3</v>
      </c>
      <c r="P23" s="399">
        <f>IF('ประเมินตัวชี้วัด  '!E10="","",COUNTIF('ประเมินตัวชี้วัด  '!AW10:AW44,"ไม่ผ่าน"))</f>
        <v>0</v>
      </c>
      <c r="Q23" s="400"/>
      <c r="R23" s="413"/>
    </row>
    <row r="24" spans="2:18" ht="12.75" customHeight="1">
      <c r="B24" s="413"/>
      <c r="C24" s="412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13"/>
    </row>
    <row r="25" spans="2:18" ht="30" customHeight="1">
      <c r="B25" s="413"/>
      <c r="C25" s="412"/>
      <c r="D25" s="421" t="s">
        <v>15</v>
      </c>
      <c r="E25" s="421"/>
      <c r="F25" s="421"/>
      <c r="G25" s="421"/>
      <c r="H25" s="421"/>
      <c r="I25" s="421"/>
      <c r="J25" s="421"/>
      <c r="K25" s="421"/>
      <c r="L25" s="421"/>
      <c r="M25" s="421"/>
      <c r="N25" s="421"/>
      <c r="O25" s="421"/>
      <c r="P25" s="421"/>
      <c r="Q25" s="400"/>
      <c r="R25" s="413"/>
    </row>
    <row r="26" spans="2:18" ht="21">
      <c r="B26" s="413"/>
      <c r="C26" s="412"/>
      <c r="D26" s="416"/>
      <c r="E26" s="420" t="s">
        <v>48</v>
      </c>
      <c r="F26" s="420"/>
      <c r="G26" s="420"/>
      <c r="H26" s="420"/>
      <c r="I26" s="416" t="s">
        <v>49</v>
      </c>
      <c r="J26" s="400">
        <f>IF(ข้อมูลพื้นฐาน!AA6="","",ข้อมูลพื้นฐาน!AA6)</f>
        <v>31</v>
      </c>
      <c r="K26" s="416" t="s">
        <v>50</v>
      </c>
      <c r="L26" s="421" t="str">
        <f>IF(ข้อมูลพื้นฐาน!AB6="","",ข้อมูลพื้นฐาน!AB6)</f>
        <v>มีนาคม</v>
      </c>
      <c r="M26" s="421"/>
      <c r="N26" s="416" t="s">
        <v>51</v>
      </c>
      <c r="O26" s="400">
        <f>IF(ข้อมูลพื้นฐาน!AD6="","",ข้อมูลพื้นฐาน!AD6)</f>
        <v>2567</v>
      </c>
      <c r="P26" s="416"/>
      <c r="Q26" s="416"/>
      <c r="R26" s="413"/>
    </row>
    <row r="27" spans="2:18" ht="27.75" customHeight="1">
      <c r="B27" s="413"/>
      <c r="C27" s="412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13"/>
    </row>
    <row r="28" spans="2:18" ht="21">
      <c r="B28" s="413"/>
      <c r="C28" s="412"/>
      <c r="D28" s="422" t="s">
        <v>17</v>
      </c>
      <c r="E28" s="422"/>
      <c r="F28" s="47"/>
      <c r="G28" s="47"/>
      <c r="H28" s="420" t="str">
        <f>IF(E29="","",ข้อมูลพื้นฐาน!Q11)</f>
        <v>ครูประจำวิชา</v>
      </c>
      <c r="I28" s="420"/>
      <c r="J28" s="420"/>
      <c r="K28" s="419" t="s">
        <v>17</v>
      </c>
      <c r="L28" s="419"/>
      <c r="M28" s="412"/>
      <c r="N28" s="423" t="str">
        <f>IF(ข้อมูลพื้นฐาน!L8="","",ข้อมูลพื้นฐาน!L8)</f>
        <v>หัวหน้างานวิชาการ</v>
      </c>
      <c r="O28" s="423"/>
      <c r="P28" s="423"/>
      <c r="Q28" s="416"/>
      <c r="R28" s="413"/>
    </row>
    <row r="29" spans="2:18" ht="21">
      <c r="B29" s="413"/>
      <c r="C29" s="412"/>
      <c r="D29" s="47"/>
      <c r="E29" s="421" t="str">
        <f>IF(ข้อมูลพื้นฐาน!T11="","","("&amp;ข้อมูลพื้นฐาน!T11&amp;")")</f>
        <v>(นางสาวปุยฝ้าย  ดอทคอม)</v>
      </c>
      <c r="F29" s="421"/>
      <c r="G29" s="421"/>
      <c r="H29" s="421"/>
      <c r="I29" s="421"/>
      <c r="J29" s="47"/>
      <c r="K29" s="421" t="str">
        <f>IF(ข้อมูลพื้นฐาน!E8="","","("&amp;ข้อมูลพื้นฐาน!E8&amp;")")</f>
        <v>(นางน้ำเพชร  ดอทคอม)</v>
      </c>
      <c r="L29" s="421"/>
      <c r="M29" s="421"/>
      <c r="N29" s="421"/>
      <c r="O29" s="421"/>
      <c r="P29" s="47"/>
      <c r="Q29" s="47"/>
      <c r="R29" s="413"/>
    </row>
    <row r="30" spans="2:18" ht="21">
      <c r="B30" s="413"/>
      <c r="C30" s="412"/>
      <c r="D30" s="47"/>
      <c r="E30" s="412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13"/>
    </row>
    <row r="31" spans="2:18" ht="21">
      <c r="B31" s="413"/>
      <c r="C31" s="412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13"/>
    </row>
    <row r="32" spans="2:18" ht="21">
      <c r="B32" s="413"/>
      <c r="C32" s="412"/>
      <c r="D32" s="47"/>
      <c r="E32" s="47"/>
      <c r="F32" s="47"/>
      <c r="G32" s="422" t="s">
        <v>17</v>
      </c>
      <c r="H32" s="422"/>
      <c r="I32" s="47"/>
      <c r="J32" s="47"/>
      <c r="K32" s="47"/>
      <c r="L32" s="419" t="s">
        <v>18</v>
      </c>
      <c r="M32" s="419"/>
      <c r="N32" s="47"/>
      <c r="O32" s="47"/>
      <c r="P32" s="47"/>
      <c r="Q32" s="47"/>
      <c r="R32" s="413"/>
    </row>
    <row r="33" spans="2:18" ht="21">
      <c r="B33" s="413"/>
      <c r="C33" s="412"/>
      <c r="D33" s="47"/>
      <c r="E33" s="47"/>
      <c r="F33" s="47"/>
      <c r="G33" s="421" t="str">
        <f>IF(ข้อมูลพื้นฐาน!E9="","","("&amp;ข้อมูลพื้นฐาน!E9&amp;")")</f>
        <v>(นายภูผา  ดอทคอม)</v>
      </c>
      <c r="H33" s="421"/>
      <c r="I33" s="421"/>
      <c r="J33" s="421"/>
      <c r="K33" s="421"/>
      <c r="L33" s="421"/>
      <c r="M33" s="421"/>
      <c r="N33" s="47"/>
      <c r="O33" s="47"/>
      <c r="P33" s="47"/>
      <c r="Q33" s="47"/>
      <c r="R33" s="413"/>
    </row>
    <row r="34" spans="2:18" ht="21">
      <c r="B34" s="413"/>
      <c r="C34" s="412"/>
      <c r="D34" s="47"/>
      <c r="E34" s="421" t="str">
        <f>ข้อมูลพื้นฐาน!L9&amp;ข้อมูลพื้นฐาน!E5</f>
        <v>ผู้อำนวยการโรงเรียนบ้านงิ้วมีชัย</v>
      </c>
      <c r="F34" s="421"/>
      <c r="G34" s="421"/>
      <c r="H34" s="421"/>
      <c r="I34" s="421"/>
      <c r="J34" s="421"/>
      <c r="K34" s="421"/>
      <c r="L34" s="421"/>
      <c r="M34" s="421"/>
      <c r="N34" s="421"/>
      <c r="O34" s="421"/>
      <c r="P34" s="47"/>
      <c r="Q34" s="47"/>
      <c r="R34" s="413"/>
    </row>
    <row r="35" spans="2:18">
      <c r="B35" s="413"/>
      <c r="C35" s="412"/>
      <c r="D35" s="412"/>
      <c r="E35" s="412"/>
      <c r="F35" s="412"/>
      <c r="G35" s="412"/>
      <c r="H35" s="412"/>
      <c r="I35" s="412"/>
      <c r="J35" s="412"/>
      <c r="K35" s="412"/>
      <c r="L35" s="412"/>
      <c r="M35" s="412"/>
      <c r="N35" s="412"/>
      <c r="O35" s="412"/>
      <c r="P35" s="412"/>
      <c r="Q35" s="412"/>
      <c r="R35" s="413"/>
    </row>
    <row r="36" spans="2:18" ht="15.75" customHeight="1">
      <c r="B36" s="413"/>
      <c r="C36" s="412"/>
      <c r="D36" s="412"/>
      <c r="E36" s="412"/>
      <c r="F36" s="412"/>
      <c r="G36" s="412"/>
      <c r="H36" s="412"/>
      <c r="I36" s="412"/>
      <c r="J36" s="412"/>
      <c r="K36" s="412"/>
      <c r="L36" s="412"/>
      <c r="M36" s="412"/>
      <c r="N36" s="412"/>
      <c r="O36" s="412"/>
      <c r="P36" s="412"/>
      <c r="Q36" s="412"/>
      <c r="R36" s="413"/>
    </row>
    <row r="37" spans="2:18">
      <c r="B37" s="413"/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  <c r="N37" s="413"/>
      <c r="O37" s="413"/>
      <c r="P37" s="413"/>
      <c r="Q37" s="413"/>
      <c r="R37" s="413"/>
    </row>
    <row r="38" spans="2:18">
      <c r="B38" s="413"/>
      <c r="C38" s="413"/>
      <c r="D38" s="413"/>
      <c r="E38" s="413"/>
      <c r="F38" s="413"/>
      <c r="G38" s="413"/>
      <c r="H38" s="413"/>
      <c r="I38" s="413"/>
      <c r="J38" s="413"/>
      <c r="K38" s="413"/>
      <c r="L38" s="413"/>
      <c r="M38" s="413"/>
      <c r="N38" s="413"/>
      <c r="O38" s="413"/>
      <c r="P38" s="413"/>
      <c r="Q38" s="413"/>
      <c r="R38" s="413"/>
    </row>
  </sheetData>
  <sheetProtection algorithmName="SHA-512" hashValue="NYUANevYOdeC6V8YjZm2gQyCK/6RJwnNdD8Rd5dn7TxJoyfNdARa4CzEDOF9V3fJcBQwn0HFnWHZ1KIHhGqgig==" saltValue="vXskzFcZ67W8l+fMRTQBew==" spinCount="100000" sheet="1" scenarios="1"/>
  <mergeCells count="40">
    <mergeCell ref="E34:O34"/>
    <mergeCell ref="D28:E28"/>
    <mergeCell ref="K28:L28"/>
    <mergeCell ref="F11:J11"/>
    <mergeCell ref="E6:O6"/>
    <mergeCell ref="E7:O7"/>
    <mergeCell ref="D25:P25"/>
    <mergeCell ref="D22:F22"/>
    <mergeCell ref="F16:O16"/>
    <mergeCell ref="D18:E18"/>
    <mergeCell ref="G20:J20"/>
    <mergeCell ref="K20:N20"/>
    <mergeCell ref="O20:P20"/>
    <mergeCell ref="D15:E17"/>
    <mergeCell ref="F15:O15"/>
    <mergeCell ref="G21:J21"/>
    <mergeCell ref="E5:O5"/>
    <mergeCell ref="E9:O9"/>
    <mergeCell ref="E10:O10"/>
    <mergeCell ref="F8:I8"/>
    <mergeCell ref="K8:O8"/>
    <mergeCell ref="E26:H26"/>
    <mergeCell ref="L26:M26"/>
    <mergeCell ref="N28:P28"/>
    <mergeCell ref="K11:O11"/>
    <mergeCell ref="I12:O12"/>
    <mergeCell ref="D23:F23"/>
    <mergeCell ref="D20:F21"/>
    <mergeCell ref="K21:N21"/>
    <mergeCell ref="O21:P21"/>
    <mergeCell ref="P15:P17"/>
    <mergeCell ref="I13:O13"/>
    <mergeCell ref="F12:H12"/>
    <mergeCell ref="F13:H13"/>
    <mergeCell ref="L32:M32"/>
    <mergeCell ref="H28:J28"/>
    <mergeCell ref="G33:M33"/>
    <mergeCell ref="E29:I29"/>
    <mergeCell ref="K29:O29"/>
    <mergeCell ref="G32:H32"/>
  </mergeCells>
  <printOptions verticalCentered="1"/>
  <pageMargins left="0.70866141732283472" right="0.31496062992125984" top="0.27559055118110237" bottom="0.35433070866141736" header="0.11811023622047245" footer="0.11811023622047245"/>
  <pageSetup paperSize="9" orientation="portrait" horizontalDpi="4294967293" verticalDpi="0" r:id="rId1"/>
  <ignoredErrors>
    <ignoredError sqref="K26 M26:N26" unlockedFormula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9" tint="-0.249977111117893"/>
  </sheetPr>
  <dimension ref="A1:Q38"/>
  <sheetViews>
    <sheetView showGridLines="0" showRowColHeaders="0" zoomScaleNormal="100" zoomScaleSheetLayoutView="100" workbookViewId="0">
      <selection activeCell="F6" sqref="F6:M6"/>
    </sheetView>
  </sheetViews>
  <sheetFormatPr defaultRowHeight="14.25"/>
  <cols>
    <col min="1" max="1" width="27" style="65" customWidth="1"/>
    <col min="2" max="3" width="4.625" style="65" customWidth="1"/>
    <col min="4" max="4" width="10.25" style="65" customWidth="1"/>
    <col min="5" max="14" width="6.625" style="65" customWidth="1"/>
    <col min="15" max="15" width="10.375" style="65" customWidth="1"/>
    <col min="16" max="17" width="4.625" style="65" customWidth="1"/>
    <col min="18" max="16384" width="9" style="65"/>
  </cols>
  <sheetData>
    <row r="1" spans="1:17" ht="23.1" customHeight="1"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17" ht="24" customHeight="1">
      <c r="B2" s="11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116"/>
    </row>
    <row r="3" spans="1:17" s="87" customFormat="1" ht="105.75" customHeight="1">
      <c r="A3" s="31"/>
      <c r="B3" s="76"/>
      <c r="C3" s="24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86"/>
      <c r="O3" s="86"/>
      <c r="P3" s="86"/>
      <c r="Q3" s="133"/>
    </row>
    <row r="4" spans="1:17" s="87" customFormat="1" ht="26.25" customHeight="1">
      <c r="A4" s="31"/>
      <c r="B4" s="76"/>
      <c r="C4" s="24"/>
      <c r="D4" s="86"/>
      <c r="E4" s="672" t="s">
        <v>112</v>
      </c>
      <c r="F4" s="672"/>
      <c r="G4" s="672"/>
      <c r="H4" s="672"/>
      <c r="I4" s="672"/>
      <c r="J4" s="672"/>
      <c r="K4" s="672"/>
      <c r="L4" s="672"/>
      <c r="M4" s="672"/>
      <c r="N4" s="672"/>
      <c r="O4" s="88"/>
      <c r="P4" s="88"/>
      <c r="Q4" s="133"/>
    </row>
    <row r="5" spans="1:17" s="87" customFormat="1" ht="5.25" customHeight="1">
      <c r="A5" s="31"/>
      <c r="B5" s="76"/>
      <c r="C5" s="24"/>
      <c r="D5" s="86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133"/>
    </row>
    <row r="6" spans="1:17" s="91" customFormat="1" ht="27" customHeight="1">
      <c r="A6" s="89"/>
      <c r="B6" s="119"/>
      <c r="C6" s="77"/>
      <c r="D6" s="77"/>
      <c r="E6" s="123"/>
      <c r="F6" s="679" t="str">
        <f>"ชั้น"&amp;ข้อมูลพื้นฐาน!T13&amp;"       "&amp; "ปีการศึกษา"&amp;"  "&amp;ข้อมูลพื้นฐาน!T5</f>
        <v>ชั้นประถมศึกษาปีที่  2/3       ปีการศึกษา  2566</v>
      </c>
      <c r="G6" s="679"/>
      <c r="H6" s="679"/>
      <c r="I6" s="679"/>
      <c r="J6" s="679"/>
      <c r="K6" s="679"/>
      <c r="L6" s="679"/>
      <c r="M6" s="679"/>
      <c r="N6" s="90"/>
      <c r="O6" s="90"/>
      <c r="P6" s="90"/>
      <c r="Q6" s="134"/>
    </row>
    <row r="7" spans="1:17" s="91" customFormat="1" ht="27" customHeight="1">
      <c r="A7" s="89"/>
      <c r="B7" s="119"/>
      <c r="C7" s="77"/>
      <c r="D7" s="77"/>
      <c r="E7" s="123"/>
      <c r="F7" s="679" t="str">
        <f>"กลุ่มสาระการเรียนรู้" &amp; "  " &amp;ข้อมูลพื้นฐาน!T9</f>
        <v>กลุ่มสาระการเรียนรู้  ภาษาต่างประเทศ</v>
      </c>
      <c r="G7" s="679"/>
      <c r="H7" s="679"/>
      <c r="I7" s="679"/>
      <c r="J7" s="679"/>
      <c r="K7" s="679"/>
      <c r="L7" s="679"/>
      <c r="M7" s="679"/>
      <c r="N7" s="90"/>
      <c r="O7" s="90"/>
      <c r="P7" s="90"/>
      <c r="Q7" s="134"/>
    </row>
    <row r="8" spans="1:17" s="91" customFormat="1" ht="27" customHeight="1">
      <c r="A8" s="89"/>
      <c r="B8" s="119"/>
      <c r="C8" s="77"/>
      <c r="D8" s="77"/>
      <c r="E8" s="123"/>
      <c r="F8" s="679" t="str">
        <f>"รายวิชา"&amp;" " &amp;ข้อมูลพื้นฐาน!X7&amp;"       "&amp; "รหัสวิชา" &amp; "  " &amp;ข้อมูลพื้นฐาน!T7</f>
        <v>รายวิชา ภาษาอังกฤษ       รหัสวิชา  อ 11101</v>
      </c>
      <c r="G8" s="679"/>
      <c r="H8" s="679"/>
      <c r="I8" s="679"/>
      <c r="J8" s="679"/>
      <c r="K8" s="679"/>
      <c r="L8" s="679"/>
      <c r="M8" s="679"/>
      <c r="N8" s="123"/>
      <c r="O8" s="90"/>
      <c r="P8" s="90"/>
      <c r="Q8" s="134"/>
    </row>
    <row r="9" spans="1:17" s="93" customFormat="1" ht="26.25" customHeight="1" thickBot="1">
      <c r="A9" s="31"/>
      <c r="B9" s="76"/>
      <c r="C9" s="24"/>
      <c r="D9" s="24"/>
      <c r="E9" s="124"/>
      <c r="F9" s="124"/>
      <c r="G9" s="124"/>
      <c r="H9" s="124"/>
      <c r="I9" s="124"/>
      <c r="J9" s="124"/>
      <c r="K9" s="124"/>
      <c r="L9" s="124"/>
      <c r="M9" s="124"/>
      <c r="N9" s="86"/>
      <c r="O9" s="92"/>
      <c r="P9" s="92"/>
      <c r="Q9" s="135"/>
    </row>
    <row r="10" spans="1:17" ht="26.25" customHeight="1">
      <c r="A10" s="31"/>
      <c r="B10" s="76"/>
      <c r="C10" s="24"/>
      <c r="D10" s="673" t="s">
        <v>113</v>
      </c>
      <c r="E10" s="675" t="s">
        <v>133</v>
      </c>
      <c r="F10" s="675"/>
      <c r="G10" s="675"/>
      <c r="H10" s="675"/>
      <c r="I10" s="675"/>
      <c r="J10" s="675"/>
      <c r="K10" s="675"/>
      <c r="L10" s="675"/>
      <c r="M10" s="675"/>
      <c r="N10" s="676"/>
      <c r="O10" s="677" t="s">
        <v>134</v>
      </c>
      <c r="P10" s="94"/>
      <c r="Q10" s="116"/>
    </row>
    <row r="11" spans="1:17" ht="30.75" customHeight="1">
      <c r="A11" s="31"/>
      <c r="B11" s="76"/>
      <c r="C11" s="24"/>
      <c r="D11" s="674"/>
      <c r="E11" s="125">
        <v>4</v>
      </c>
      <c r="F11" s="126">
        <v>3.5</v>
      </c>
      <c r="G11" s="125">
        <v>3</v>
      </c>
      <c r="H11" s="126">
        <v>2.5</v>
      </c>
      <c r="I11" s="125">
        <v>2</v>
      </c>
      <c r="J11" s="126">
        <v>1.5</v>
      </c>
      <c r="K11" s="125">
        <v>1</v>
      </c>
      <c r="L11" s="125">
        <v>0</v>
      </c>
      <c r="M11" s="243" t="s">
        <v>41</v>
      </c>
      <c r="N11" s="247" t="s">
        <v>42</v>
      </c>
      <c r="O11" s="678"/>
      <c r="P11" s="94"/>
      <c r="Q11" s="116"/>
    </row>
    <row r="12" spans="1:17" ht="30.75" customHeight="1">
      <c r="A12" s="95"/>
      <c r="B12" s="120"/>
      <c r="C12" s="90"/>
      <c r="D12" s="127">
        <f>SUM(E12:N12)</f>
        <v>3</v>
      </c>
      <c r="E12" s="128">
        <f>IF(Pสรุปคะแนน!$F$3="","",COUNTIF(Pสรุปคะแนน!$L$8:$L$42,E11))</f>
        <v>0</v>
      </c>
      <c r="F12" s="128">
        <f>IF(Pสรุปคะแนน!$F$3="","",COUNTIF(Pสรุปคะแนน!$L$8:$L$42,F11))</f>
        <v>0</v>
      </c>
      <c r="G12" s="128">
        <f>IF(Pสรุปคะแนน!$F$3="","",COUNTIF(Pสรุปคะแนน!$L$8:$L$42,G11))</f>
        <v>2</v>
      </c>
      <c r="H12" s="128">
        <f>IF(Pสรุปคะแนน!$F$3="","",COUNTIF(Pสรุปคะแนน!$L$8:$L$42,H11))</f>
        <v>1</v>
      </c>
      <c r="I12" s="128">
        <f>IF(Pสรุปคะแนน!$F$3="","",COUNTIF(Pสรุปคะแนน!$L$8:$L$42,I11))</f>
        <v>0</v>
      </c>
      <c r="J12" s="128">
        <f>IF(Pสรุปคะแนน!$F$3="","",COUNTIF(Pสรุปคะแนน!$L$8:$L$42,J11))</f>
        <v>0</v>
      </c>
      <c r="K12" s="128">
        <f>IF(Pสรุปคะแนน!$F$3="","",COUNTIF(Pสรุปคะแนน!$L$8:$L$42,K11))</f>
        <v>0</v>
      </c>
      <c r="L12" s="128">
        <f>IF(Pสรุปคะแนน!$F$3="","",COUNTIF(Pสรุปคะแนน!$L$8:$L$42,L11))</f>
        <v>0</v>
      </c>
      <c r="M12" s="128">
        <f>IF(Pสรุปคะแนน!$F$3="","",COUNTIF(Pสรุปคะแนน!$L$8:$L$42,M11))</f>
        <v>0</v>
      </c>
      <c r="N12" s="128">
        <f>IF(Pสรุปคะแนน!$F$3="","",COUNTIF(Pสรุปคะแนน!$L$8:$L$42,N11))</f>
        <v>0</v>
      </c>
      <c r="O12" s="129">
        <f>IF(D12="","",AVERAGE(Pสรุปคะแนน!K8:K42))</f>
        <v>71</v>
      </c>
      <c r="P12" s="96"/>
      <c r="Q12" s="116"/>
    </row>
    <row r="13" spans="1:17" ht="30.75" customHeight="1" thickBot="1">
      <c r="B13" s="116"/>
      <c r="C13" s="26"/>
      <c r="D13" s="130" t="s">
        <v>68</v>
      </c>
      <c r="E13" s="131">
        <f>IF(E12="","",(E12/$D$12)*100)</f>
        <v>0</v>
      </c>
      <c r="F13" s="131">
        <f t="shared" ref="F13:N13" si="0">IF(F12="","",(F12/$D$12)*100)</f>
        <v>0</v>
      </c>
      <c r="G13" s="131">
        <f t="shared" si="0"/>
        <v>66.666666666666657</v>
      </c>
      <c r="H13" s="131">
        <f t="shared" si="0"/>
        <v>33.333333333333329</v>
      </c>
      <c r="I13" s="131">
        <f t="shared" si="0"/>
        <v>0</v>
      </c>
      <c r="J13" s="131">
        <f t="shared" si="0"/>
        <v>0</v>
      </c>
      <c r="K13" s="131">
        <f t="shared" si="0"/>
        <v>0</v>
      </c>
      <c r="L13" s="131">
        <f t="shared" si="0"/>
        <v>0</v>
      </c>
      <c r="M13" s="131">
        <f t="shared" si="0"/>
        <v>0</v>
      </c>
      <c r="N13" s="131">
        <f t="shared" si="0"/>
        <v>0</v>
      </c>
      <c r="O13" s="132" t="s">
        <v>115</v>
      </c>
      <c r="P13" s="246"/>
      <c r="Q13" s="116"/>
    </row>
    <row r="14" spans="1:17">
      <c r="B14" s="11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116"/>
    </row>
    <row r="15" spans="1:17">
      <c r="B15" s="11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116"/>
    </row>
    <row r="16" spans="1:17">
      <c r="B16" s="11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116"/>
    </row>
    <row r="17" spans="2:17">
      <c r="B17" s="11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116"/>
    </row>
    <row r="18" spans="2:17">
      <c r="B18" s="11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116"/>
    </row>
    <row r="19" spans="2:17">
      <c r="B19" s="11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116"/>
    </row>
    <row r="20" spans="2:17">
      <c r="B20" s="11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116"/>
    </row>
    <row r="21" spans="2:17">
      <c r="B21" s="11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116"/>
    </row>
    <row r="22" spans="2:17">
      <c r="B22" s="11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116"/>
    </row>
    <row r="23" spans="2:17">
      <c r="B23" s="11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116"/>
    </row>
    <row r="24" spans="2:17">
      <c r="B24" s="11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116"/>
    </row>
    <row r="25" spans="2:17">
      <c r="B25" s="11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116"/>
    </row>
    <row r="26" spans="2:17">
      <c r="B26" s="11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116"/>
    </row>
    <row r="27" spans="2:17">
      <c r="B27" s="11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116"/>
    </row>
    <row r="28" spans="2:17">
      <c r="B28" s="11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116"/>
    </row>
    <row r="29" spans="2:17">
      <c r="B29" s="11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116"/>
    </row>
    <row r="30" spans="2:17">
      <c r="B30" s="11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116"/>
    </row>
    <row r="31" spans="2:17">
      <c r="B31" s="11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116"/>
    </row>
    <row r="32" spans="2:17">
      <c r="B32" s="11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116"/>
    </row>
    <row r="33" spans="2:17">
      <c r="B33" s="11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116"/>
    </row>
    <row r="34" spans="2:17">
      <c r="B34" s="11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116"/>
    </row>
    <row r="35" spans="2:17">
      <c r="B35" s="11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116"/>
    </row>
    <row r="36" spans="2:17">
      <c r="B36" s="11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116"/>
    </row>
    <row r="37" spans="2:17">
      <c r="B37" s="11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116"/>
    </row>
    <row r="38" spans="2:17" ht="23.25" customHeight="1"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</row>
  </sheetData>
  <sheetProtection algorithmName="SHA-512" hashValue="7AwatDb26JNUHuy7/Zzw4TIwYCLPcp/+Ka7/JZSuw1Y+QgpHkgwlq5U45FKQOnAYDKtPVm8bA8T1scBngi36LQ==" saltValue="pCK4gtI0D7kiSf+tub0SQQ==" spinCount="100000" sheet="1" scenarios="1"/>
  <mergeCells count="7">
    <mergeCell ref="E4:N4"/>
    <mergeCell ref="D10:D11"/>
    <mergeCell ref="E10:N10"/>
    <mergeCell ref="O10:O11"/>
    <mergeCell ref="F6:M6"/>
    <mergeCell ref="F7:M7"/>
    <mergeCell ref="F8:M8"/>
  </mergeCells>
  <pageMargins left="0.47244094488188981" right="0" top="0.35433070866141736" bottom="0.15748031496062992" header="0.31496062992125984" footer="0"/>
  <pageSetup paperSize="9" orientation="portrait" horizontalDpi="4294967293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AY46"/>
  <sheetViews>
    <sheetView showGridLines="0" showRowColHeaders="0" zoomScaleNormal="100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10" sqref="H10"/>
    </sheetView>
  </sheetViews>
  <sheetFormatPr defaultRowHeight="18.75"/>
  <cols>
    <col min="1" max="1" width="15.125" style="64" customWidth="1"/>
    <col min="2" max="3" width="3.625" style="64" customWidth="1"/>
    <col min="4" max="4" width="4.375" style="64" customWidth="1"/>
    <col min="5" max="5" width="11.75" style="64" customWidth="1"/>
    <col min="6" max="6" width="12.25" style="64" customWidth="1"/>
    <col min="7" max="7" width="5.375" style="64" customWidth="1"/>
    <col min="8" max="47" width="7.625" style="64" customWidth="1"/>
    <col min="48" max="48" width="7.5" style="64" customWidth="1"/>
    <col min="49" max="49" width="7.75" style="64" customWidth="1"/>
    <col min="50" max="51" width="3.75" style="64" customWidth="1"/>
    <col min="52" max="16384" width="9" style="64"/>
  </cols>
  <sheetData>
    <row r="1" spans="2:51" ht="17.25" customHeight="1"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</row>
    <row r="2" spans="2:51" ht="24.95" customHeight="1">
      <c r="B2" s="14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4"/>
    </row>
    <row r="3" spans="2:51" ht="18" customHeight="1">
      <c r="B3" s="14"/>
      <c r="C3" s="17"/>
      <c r="D3" s="17"/>
      <c r="E3" s="178"/>
      <c r="F3" s="178"/>
      <c r="G3" s="17"/>
      <c r="H3" s="650" t="str">
        <f>"แบบประเมินตัวชี้วัด      วิชา"&amp;ข้อมูลพื้นฐาน!X7</f>
        <v>แบบประเมินตัวชี้วัด      วิชาภาษาอังกฤษ</v>
      </c>
      <c r="I3" s="650"/>
      <c r="J3" s="650"/>
      <c r="K3" s="650"/>
      <c r="L3" s="650"/>
      <c r="M3" s="650"/>
      <c r="N3" s="650"/>
      <c r="O3" s="650" t="str">
        <f>IF(H3="","",H3)</f>
        <v>แบบประเมินตัวชี้วัด      วิชาภาษาอังกฤษ</v>
      </c>
      <c r="P3" s="650"/>
      <c r="Q3" s="650"/>
      <c r="R3" s="650"/>
      <c r="S3" s="650"/>
      <c r="T3" s="650"/>
      <c r="U3" s="650"/>
      <c r="V3" s="650" t="str">
        <f>IF(H3="","",H3)</f>
        <v>แบบประเมินตัวชี้วัด      วิชาภาษาอังกฤษ</v>
      </c>
      <c r="W3" s="650"/>
      <c r="X3" s="650"/>
      <c r="Y3" s="650"/>
      <c r="Z3" s="650"/>
      <c r="AA3" s="650"/>
      <c r="AB3" s="650"/>
      <c r="AC3" s="650" t="str">
        <f>IF(H3="","",H3)</f>
        <v>แบบประเมินตัวชี้วัด      วิชาภาษาอังกฤษ</v>
      </c>
      <c r="AD3" s="650"/>
      <c r="AE3" s="650"/>
      <c r="AF3" s="650"/>
      <c r="AG3" s="650"/>
      <c r="AH3" s="650"/>
      <c r="AI3" s="650"/>
      <c r="AJ3" s="650" t="str">
        <f>IF(H3="","",H3)</f>
        <v>แบบประเมินตัวชี้วัด      วิชาภาษาอังกฤษ</v>
      </c>
      <c r="AK3" s="650"/>
      <c r="AL3" s="650"/>
      <c r="AM3" s="650"/>
      <c r="AN3" s="650"/>
      <c r="AO3" s="650"/>
      <c r="AP3" s="650"/>
      <c r="AQ3" s="650" t="str">
        <f>IF(H3="","",H3)</f>
        <v>แบบประเมินตัวชี้วัด      วิชาภาษาอังกฤษ</v>
      </c>
      <c r="AR3" s="650"/>
      <c r="AS3" s="650"/>
      <c r="AT3" s="650"/>
      <c r="AU3" s="650"/>
      <c r="AV3" s="650"/>
      <c r="AW3" s="650"/>
      <c r="AX3" s="245"/>
      <c r="AY3" s="14"/>
    </row>
    <row r="4" spans="2:51" ht="18" customHeight="1">
      <c r="B4" s="14"/>
      <c r="C4" s="17"/>
      <c r="D4" s="17"/>
      <c r="E4" s="178"/>
      <c r="F4" s="178"/>
      <c r="G4" s="178"/>
      <c r="H4" s="650" t="str">
        <f>"ชั้น"&amp;ข้อมูลพื้นฐาน!T13&amp; "     "&amp; " ปีการศึกษา "   &amp;ข้อมูลพื้นฐาน!T5</f>
        <v>ชั้นประถมศึกษาปีที่  2/3      ปีการศึกษา 2566</v>
      </c>
      <c r="I4" s="650"/>
      <c r="J4" s="650"/>
      <c r="K4" s="650"/>
      <c r="L4" s="650"/>
      <c r="M4" s="650"/>
      <c r="N4" s="650"/>
      <c r="O4" s="650" t="str">
        <f>IF(H4="","",H4)</f>
        <v>ชั้นประถมศึกษาปีที่  2/3      ปีการศึกษา 2566</v>
      </c>
      <c r="P4" s="650"/>
      <c r="Q4" s="650"/>
      <c r="R4" s="650"/>
      <c r="S4" s="650"/>
      <c r="T4" s="650"/>
      <c r="U4" s="650"/>
      <c r="V4" s="650" t="str">
        <f>IF(H4="","",H4)</f>
        <v>ชั้นประถมศึกษาปีที่  2/3      ปีการศึกษา 2566</v>
      </c>
      <c r="W4" s="650"/>
      <c r="X4" s="650"/>
      <c r="Y4" s="650"/>
      <c r="Z4" s="650"/>
      <c r="AA4" s="650"/>
      <c r="AB4" s="650"/>
      <c r="AC4" s="650" t="str">
        <f>IF(H4="","",H4)</f>
        <v>ชั้นประถมศึกษาปีที่  2/3      ปีการศึกษา 2566</v>
      </c>
      <c r="AD4" s="650"/>
      <c r="AE4" s="650"/>
      <c r="AF4" s="650"/>
      <c r="AG4" s="650"/>
      <c r="AH4" s="650"/>
      <c r="AI4" s="650"/>
      <c r="AJ4" s="650" t="str">
        <f>IF(H4="","",H4)</f>
        <v>ชั้นประถมศึกษาปีที่  2/3      ปีการศึกษา 2566</v>
      </c>
      <c r="AK4" s="650"/>
      <c r="AL4" s="650"/>
      <c r="AM4" s="650"/>
      <c r="AN4" s="650"/>
      <c r="AO4" s="650"/>
      <c r="AP4" s="650"/>
      <c r="AQ4" s="650" t="str">
        <f>IF(H4="","",H4)</f>
        <v>ชั้นประถมศึกษาปีที่  2/3      ปีการศึกษา 2566</v>
      </c>
      <c r="AR4" s="650"/>
      <c r="AS4" s="650"/>
      <c r="AT4" s="650"/>
      <c r="AU4" s="650"/>
      <c r="AV4" s="650"/>
      <c r="AW4" s="650"/>
      <c r="AX4" s="245"/>
      <c r="AY4" s="14"/>
    </row>
    <row r="5" spans="2:51" ht="3.75" customHeight="1">
      <c r="B5" s="14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4"/>
    </row>
    <row r="6" spans="2:51" s="222" customFormat="1" ht="15" customHeight="1">
      <c r="B6" s="224"/>
      <c r="C6" s="220"/>
      <c r="D6" s="635" t="s">
        <v>30</v>
      </c>
      <c r="E6" s="641" t="s">
        <v>32</v>
      </c>
      <c r="F6" s="626"/>
      <c r="G6" s="278" t="s">
        <v>55</v>
      </c>
      <c r="H6" s="112">
        <f>IF('ประเมินตัวชี้วัด  '!H6="","",'ประเมินตัวชี้วัด  '!H6)</f>
        <v>1</v>
      </c>
      <c r="I6" s="112">
        <f>IF('ประเมินตัวชี้วัด  '!I6="","",'ประเมินตัวชี้วัด  '!I6)</f>
        <v>2</v>
      </c>
      <c r="J6" s="112">
        <f>IF('ประเมินตัวชี้วัด  '!J6="","",'ประเมินตัวชี้วัด  '!J6)</f>
        <v>3</v>
      </c>
      <c r="K6" s="112">
        <f>IF('ประเมินตัวชี้วัด  '!K6="","",'ประเมินตัวชี้วัด  '!K6)</f>
        <v>4</v>
      </c>
      <c r="L6" s="112">
        <f>IF('ประเมินตัวชี้วัด  '!L6="","",'ประเมินตัวชี้วัด  '!L6)</f>
        <v>5</v>
      </c>
      <c r="M6" s="112">
        <f>IF('ประเมินตัวชี้วัด  '!M6="","",'ประเมินตัวชี้วัด  '!M6)</f>
        <v>6</v>
      </c>
      <c r="N6" s="112">
        <f>IF('ประเมินตัวชี้วัด  '!N6="","",'ประเมินตัวชี้วัด  '!N6)</f>
        <v>7</v>
      </c>
      <c r="O6" s="112">
        <f>IF('ประเมินตัวชี้วัด  '!O6="","",'ประเมินตัวชี้วัด  '!O6)</f>
        <v>8</v>
      </c>
      <c r="P6" s="112">
        <f>IF('ประเมินตัวชี้วัด  '!P6="","",'ประเมินตัวชี้วัด  '!P6)</f>
        <v>9</v>
      </c>
      <c r="Q6" s="112" t="str">
        <f>IF('ประเมินตัวชี้วัด  '!Q6="","",'ประเมินตัวชี้วัด  '!Q6)</f>
        <v/>
      </c>
      <c r="R6" s="112" t="str">
        <f>IF('ประเมินตัวชี้วัด  '!R6="","",'ประเมินตัวชี้วัด  '!R6)</f>
        <v/>
      </c>
      <c r="S6" s="112" t="str">
        <f>IF('ประเมินตัวชี้วัด  '!S6="","",'ประเมินตัวชี้วัด  '!S6)</f>
        <v/>
      </c>
      <c r="T6" s="112" t="str">
        <f>IF('ประเมินตัวชี้วัด  '!T6="","",'ประเมินตัวชี้วัด  '!T6)</f>
        <v/>
      </c>
      <c r="U6" s="112" t="str">
        <f>IF('ประเมินตัวชี้วัด  '!U6="","",'ประเมินตัวชี้วัด  '!U6)</f>
        <v/>
      </c>
      <c r="V6" s="112" t="str">
        <f>IF('ประเมินตัวชี้วัด  '!V6="","",'ประเมินตัวชี้วัด  '!V6)</f>
        <v/>
      </c>
      <c r="W6" s="112" t="str">
        <f>IF('ประเมินตัวชี้วัด  '!W6="","",'ประเมินตัวชี้วัด  '!W6)</f>
        <v/>
      </c>
      <c r="X6" s="112" t="str">
        <f>IF('ประเมินตัวชี้วัด  '!X6="","",'ประเมินตัวชี้วัด  '!X6)</f>
        <v/>
      </c>
      <c r="Y6" s="112" t="str">
        <f>IF('ประเมินตัวชี้วัด  '!Y6="","",'ประเมินตัวชี้วัด  '!Y6)</f>
        <v/>
      </c>
      <c r="Z6" s="112" t="str">
        <f>IF('ประเมินตัวชี้วัด  '!Z6="","",'ประเมินตัวชี้วัด  '!Z6)</f>
        <v/>
      </c>
      <c r="AA6" s="112" t="str">
        <f>IF('ประเมินตัวชี้วัด  '!AA6="","",'ประเมินตัวชี้วัด  '!AA6)</f>
        <v/>
      </c>
      <c r="AB6" s="112" t="str">
        <f>IF('ประเมินตัวชี้วัด  '!AB6="","",'ประเมินตัวชี้วัด  '!AB6)</f>
        <v/>
      </c>
      <c r="AC6" s="112" t="str">
        <f>IF('ประเมินตัวชี้วัด  '!AC6="","",'ประเมินตัวชี้วัด  '!AC6)</f>
        <v/>
      </c>
      <c r="AD6" s="112" t="str">
        <f>IF('ประเมินตัวชี้วัด  '!AD6="","",'ประเมินตัวชี้วัด  '!AD6)</f>
        <v/>
      </c>
      <c r="AE6" s="112" t="str">
        <f>IF('ประเมินตัวชี้วัด  '!AE6="","",'ประเมินตัวชี้วัด  '!AE6)</f>
        <v/>
      </c>
      <c r="AF6" s="112" t="str">
        <f>IF('ประเมินตัวชี้วัด  '!AF6="","",'ประเมินตัวชี้วัด  '!AF6)</f>
        <v/>
      </c>
      <c r="AG6" s="112" t="str">
        <f>IF('ประเมินตัวชี้วัด  '!AG6="","",'ประเมินตัวชี้วัด  '!AG6)</f>
        <v/>
      </c>
      <c r="AH6" s="112" t="str">
        <f>IF('ประเมินตัวชี้วัด  '!AH6="","",'ประเมินตัวชี้วัด  '!AH6)</f>
        <v/>
      </c>
      <c r="AI6" s="112" t="str">
        <f>IF('ประเมินตัวชี้วัด  '!AI6="","",'ประเมินตัวชี้วัด  '!AI6)</f>
        <v/>
      </c>
      <c r="AJ6" s="112" t="str">
        <f>IF('ประเมินตัวชี้วัด  '!AJ6="","",'ประเมินตัวชี้วัด  '!AJ6)</f>
        <v/>
      </c>
      <c r="AK6" s="112" t="str">
        <f>IF('ประเมินตัวชี้วัด  '!AK6="","",'ประเมินตัวชี้วัด  '!AK6)</f>
        <v/>
      </c>
      <c r="AL6" s="112" t="str">
        <f>IF('ประเมินตัวชี้วัด  '!AL6="","",'ประเมินตัวชี้วัด  '!AL6)</f>
        <v/>
      </c>
      <c r="AM6" s="112" t="str">
        <f>IF('ประเมินตัวชี้วัด  '!AM6="","",'ประเมินตัวชี้วัด  '!AM6)</f>
        <v/>
      </c>
      <c r="AN6" s="112" t="str">
        <f>IF('ประเมินตัวชี้วัด  '!AN6="","",'ประเมินตัวชี้วัด  '!AN6)</f>
        <v/>
      </c>
      <c r="AO6" s="112" t="str">
        <f>IF('ประเมินตัวชี้วัด  '!AO6="","",'ประเมินตัวชี้วัด  '!AO6)</f>
        <v/>
      </c>
      <c r="AP6" s="112" t="str">
        <f>IF('ประเมินตัวชี้วัด  '!AP6="","",'ประเมินตัวชี้วัด  '!AP6)</f>
        <v/>
      </c>
      <c r="AQ6" s="112" t="str">
        <f>IF('ประเมินตัวชี้วัด  '!AQ6="","",'ประเมินตัวชี้วัด  '!AQ6)</f>
        <v/>
      </c>
      <c r="AR6" s="112" t="str">
        <f>IF('ประเมินตัวชี้วัด  '!AR6="","",'ประเมินตัวชี้วัด  '!AR6)</f>
        <v/>
      </c>
      <c r="AS6" s="112" t="str">
        <f>IF('ประเมินตัวชี้วัด  '!AS6="","",'ประเมินตัวชี้วัด  '!AS6)</f>
        <v/>
      </c>
      <c r="AT6" s="112" t="str">
        <f>IF('ประเมินตัวชี้วัด  '!AT6="","",'ประเมินตัวชี้วัด  '!AT6)</f>
        <v/>
      </c>
      <c r="AU6" s="112" t="str">
        <f>IF('ประเมินตัวชี้วัด  '!AU6="","",'ประเมินตัวชี้วัด  '!AU6)</f>
        <v/>
      </c>
      <c r="AV6" s="225" t="s">
        <v>16</v>
      </c>
      <c r="AW6" s="682" t="s">
        <v>132</v>
      </c>
      <c r="AX6" s="221"/>
      <c r="AY6" s="224"/>
    </row>
    <row r="7" spans="2:51" s="222" customFormat="1" ht="15" customHeight="1">
      <c r="B7" s="224"/>
      <c r="C7" s="220"/>
      <c r="D7" s="636"/>
      <c r="E7" s="642"/>
      <c r="F7" s="643"/>
      <c r="G7" s="278" t="s">
        <v>114</v>
      </c>
      <c r="H7" s="112" t="str">
        <f>IF('ประเมินตัวชี้วัด  '!H7="","",'ประเมินตัวชี้วัด  '!H7)</f>
        <v>ท.4.1</v>
      </c>
      <c r="I7" s="112" t="str">
        <f>IF('ประเมินตัวชี้วัด  '!I7="","",'ประเมินตัวชี้วัด  '!I7)</f>
        <v>ท.4.2</v>
      </c>
      <c r="J7" s="112" t="str">
        <f>IF('ประเมินตัวชี้วัด  '!J7="","",'ประเมินตัวชี้วัด  '!J7)</f>
        <v>ท.4.3</v>
      </c>
      <c r="K7" s="112" t="str">
        <f>IF('ประเมินตัวชี้วัด  '!K7="","",'ประเมินตัวชี้วัด  '!K7)</f>
        <v>ท.4.4</v>
      </c>
      <c r="L7" s="112" t="str">
        <f>IF('ประเมินตัวชี้วัด  '!L7="","",'ประเมินตัวชี้วัด  '!L7)</f>
        <v>ท.4.5</v>
      </c>
      <c r="M7" s="112" t="str">
        <f>IF('ประเมินตัวชี้วัด  '!M7="","",'ประเมินตัวชี้วัด  '!M7)</f>
        <v>ท.4.6</v>
      </c>
      <c r="N7" s="112" t="str">
        <f>IF('ประเมินตัวชี้วัด  '!N7="","",'ประเมินตัวชี้วัด  '!N7)</f>
        <v>ท.4.7</v>
      </c>
      <c r="O7" s="112" t="str">
        <f>IF('ประเมินตัวชี้วัด  '!O7="","",'ประเมินตัวชี้วัด  '!O7)</f>
        <v>ท.4.8</v>
      </c>
      <c r="P7" s="112" t="str">
        <f>IF('ประเมินตัวชี้วัด  '!P7="","",'ประเมินตัวชี้วัด  '!P7)</f>
        <v>ท.4.9</v>
      </c>
      <c r="Q7" s="112" t="str">
        <f>IF('ประเมินตัวชี้วัด  '!Q7="","",'ประเมินตัวชี้วัด  '!Q7)</f>
        <v/>
      </c>
      <c r="R7" s="112" t="str">
        <f>IF('ประเมินตัวชี้วัด  '!R7="","",'ประเมินตัวชี้วัด  '!R7)</f>
        <v/>
      </c>
      <c r="S7" s="112" t="str">
        <f>IF('ประเมินตัวชี้วัด  '!S7="","",'ประเมินตัวชี้วัด  '!S7)</f>
        <v/>
      </c>
      <c r="T7" s="112" t="str">
        <f>IF('ประเมินตัวชี้วัด  '!T7="","",'ประเมินตัวชี้วัด  '!T7)</f>
        <v/>
      </c>
      <c r="U7" s="112" t="str">
        <f>IF('ประเมินตัวชี้วัด  '!U7="","",'ประเมินตัวชี้วัด  '!U7)</f>
        <v/>
      </c>
      <c r="V7" s="112" t="str">
        <f>IF('ประเมินตัวชี้วัด  '!V7="","",'ประเมินตัวชี้วัด  '!V7)</f>
        <v/>
      </c>
      <c r="W7" s="112" t="str">
        <f>IF('ประเมินตัวชี้วัด  '!W7="","",'ประเมินตัวชี้วัด  '!W7)</f>
        <v/>
      </c>
      <c r="X7" s="112" t="str">
        <f>IF('ประเมินตัวชี้วัด  '!X7="","",'ประเมินตัวชี้วัด  '!X7)</f>
        <v/>
      </c>
      <c r="Y7" s="112" t="str">
        <f>IF('ประเมินตัวชี้วัด  '!Y7="","",'ประเมินตัวชี้วัด  '!Y7)</f>
        <v/>
      </c>
      <c r="Z7" s="112" t="str">
        <f>IF('ประเมินตัวชี้วัด  '!Z7="","",'ประเมินตัวชี้วัด  '!Z7)</f>
        <v/>
      </c>
      <c r="AA7" s="112" t="str">
        <f>IF('ประเมินตัวชี้วัด  '!AA7="","",'ประเมินตัวชี้วัด  '!AA7)</f>
        <v/>
      </c>
      <c r="AB7" s="112" t="str">
        <f>IF('ประเมินตัวชี้วัด  '!AB7="","",'ประเมินตัวชี้วัด  '!AB7)</f>
        <v/>
      </c>
      <c r="AC7" s="112" t="str">
        <f>IF('ประเมินตัวชี้วัด  '!AC7="","",'ประเมินตัวชี้วัด  '!AC7)</f>
        <v/>
      </c>
      <c r="AD7" s="112" t="str">
        <f>IF('ประเมินตัวชี้วัด  '!AD7="","",'ประเมินตัวชี้วัด  '!AD7)</f>
        <v/>
      </c>
      <c r="AE7" s="112" t="str">
        <f>IF('ประเมินตัวชี้วัด  '!AE7="","",'ประเมินตัวชี้วัด  '!AE7)</f>
        <v/>
      </c>
      <c r="AF7" s="112" t="str">
        <f>IF('ประเมินตัวชี้วัด  '!AF7="","",'ประเมินตัวชี้วัด  '!AF7)</f>
        <v/>
      </c>
      <c r="AG7" s="112" t="str">
        <f>IF('ประเมินตัวชี้วัด  '!AG7="","",'ประเมินตัวชี้วัด  '!AG7)</f>
        <v/>
      </c>
      <c r="AH7" s="112" t="str">
        <f>IF('ประเมินตัวชี้วัด  '!AH7="","",'ประเมินตัวชี้วัด  '!AH7)</f>
        <v/>
      </c>
      <c r="AI7" s="112" t="str">
        <f>IF('ประเมินตัวชี้วัด  '!AI7="","",'ประเมินตัวชี้วัด  '!AI7)</f>
        <v/>
      </c>
      <c r="AJ7" s="112" t="str">
        <f>IF('ประเมินตัวชี้วัด  '!AJ7="","",'ประเมินตัวชี้วัด  '!AJ7)</f>
        <v/>
      </c>
      <c r="AK7" s="112" t="str">
        <f>IF('ประเมินตัวชี้วัด  '!AK7="","",'ประเมินตัวชี้วัด  '!AK7)</f>
        <v/>
      </c>
      <c r="AL7" s="112" t="str">
        <f>IF('ประเมินตัวชี้วัด  '!AL7="","",'ประเมินตัวชี้วัด  '!AL7)</f>
        <v/>
      </c>
      <c r="AM7" s="112" t="str">
        <f>IF('ประเมินตัวชี้วัด  '!AM7="","",'ประเมินตัวชี้วัด  '!AM7)</f>
        <v/>
      </c>
      <c r="AN7" s="112" t="str">
        <f>IF('ประเมินตัวชี้วัด  '!AN7="","",'ประเมินตัวชี้วัด  '!AN7)</f>
        <v/>
      </c>
      <c r="AO7" s="112" t="str">
        <f>IF('ประเมินตัวชี้วัด  '!AO7="","",'ประเมินตัวชี้วัด  '!AO7)</f>
        <v/>
      </c>
      <c r="AP7" s="112" t="str">
        <f>IF('ประเมินตัวชี้วัด  '!AP7="","",'ประเมินตัวชี้วัด  '!AP7)</f>
        <v/>
      </c>
      <c r="AQ7" s="112" t="str">
        <f>IF('ประเมินตัวชี้วัด  '!AQ7="","",'ประเมินตัวชี้วัด  '!AQ7)</f>
        <v/>
      </c>
      <c r="AR7" s="112" t="str">
        <f>IF('ประเมินตัวชี้วัด  '!AR7="","",'ประเมินตัวชี้วัด  '!AR7)</f>
        <v/>
      </c>
      <c r="AS7" s="112" t="str">
        <f>IF('ประเมินตัวชี้วัด  '!AS7="","",'ประเมินตัวชี้วัด  '!AS7)</f>
        <v/>
      </c>
      <c r="AT7" s="112" t="str">
        <f>IF('ประเมินตัวชี้วัด  '!AT7="","",'ประเมินตัวชี้วัด  '!AT7)</f>
        <v/>
      </c>
      <c r="AU7" s="112" t="str">
        <f>IF('ประเมินตัวชี้วัด  '!AU7="","",'ประเมินตัวชี้วัด  '!AU7)</f>
        <v/>
      </c>
      <c r="AV7" s="226" t="s">
        <v>46</v>
      </c>
      <c r="AW7" s="683"/>
      <c r="AX7" s="221"/>
      <c r="AY7" s="224"/>
    </row>
    <row r="8" spans="2:51" s="222" customFormat="1" ht="15" customHeight="1">
      <c r="B8" s="224"/>
      <c r="C8" s="220"/>
      <c r="D8" s="636"/>
      <c r="E8" s="642"/>
      <c r="F8" s="643"/>
      <c r="G8" s="278" t="s">
        <v>123</v>
      </c>
      <c r="H8" s="112">
        <f>IF('ประเมินตัวชี้วัด  '!H8="","",'ประเมินตัวชี้วัด  '!H8)</f>
        <v>1</v>
      </c>
      <c r="I8" s="112">
        <f>IF('ประเมินตัวชี้วัด  '!I8="","",'ประเมินตัวชี้วัด  '!I8)</f>
        <v>2</v>
      </c>
      <c r="J8" s="112">
        <f>IF('ประเมินตัวชี้วัด  '!J8="","",'ประเมินตัวชี้วัด  '!J8)</f>
        <v>3</v>
      </c>
      <c r="K8" s="112">
        <f>IF('ประเมินตัวชี้วัด  '!K8="","",'ประเมินตัวชี้วัด  '!K8)</f>
        <v>4</v>
      </c>
      <c r="L8" s="112">
        <f>IF('ประเมินตัวชี้วัด  '!L8="","",'ประเมินตัวชี้วัด  '!L8)</f>
        <v>5</v>
      </c>
      <c r="M8" s="112">
        <f>IF('ประเมินตัวชี้วัด  '!M8="","",'ประเมินตัวชี้วัด  '!M8)</f>
        <v>6</v>
      </c>
      <c r="N8" s="112">
        <f>IF('ประเมินตัวชี้วัด  '!N8="","",'ประเมินตัวชี้วัด  '!N8)</f>
        <v>7</v>
      </c>
      <c r="O8" s="112">
        <f>IF('ประเมินตัวชี้วัด  '!O8="","",'ประเมินตัวชี้วัด  '!O8)</f>
        <v>8</v>
      </c>
      <c r="P8" s="112">
        <f>IF('ประเมินตัวชี้วัด  '!P8="","",'ประเมินตัวชี้วัด  '!P8)</f>
        <v>9</v>
      </c>
      <c r="Q8" s="112" t="str">
        <f>IF('ประเมินตัวชี้วัด  '!Q8="","",'ประเมินตัวชี้วัด  '!Q8)</f>
        <v/>
      </c>
      <c r="R8" s="112" t="str">
        <f>IF('ประเมินตัวชี้วัด  '!R8="","",'ประเมินตัวชี้วัด  '!R8)</f>
        <v/>
      </c>
      <c r="S8" s="112" t="str">
        <f>IF('ประเมินตัวชี้วัด  '!S8="","",'ประเมินตัวชี้วัด  '!S8)</f>
        <v/>
      </c>
      <c r="T8" s="112" t="str">
        <f>IF('ประเมินตัวชี้วัด  '!T8="","",'ประเมินตัวชี้วัด  '!T8)</f>
        <v/>
      </c>
      <c r="U8" s="112" t="str">
        <f>IF('ประเมินตัวชี้วัด  '!U8="","",'ประเมินตัวชี้วัด  '!U8)</f>
        <v/>
      </c>
      <c r="V8" s="112" t="str">
        <f>IF('ประเมินตัวชี้วัด  '!V8="","",'ประเมินตัวชี้วัด  '!V8)</f>
        <v/>
      </c>
      <c r="W8" s="112" t="str">
        <f>IF('ประเมินตัวชี้วัด  '!W8="","",'ประเมินตัวชี้วัด  '!W8)</f>
        <v/>
      </c>
      <c r="X8" s="112" t="str">
        <f>IF('ประเมินตัวชี้วัด  '!X8="","",'ประเมินตัวชี้วัด  '!X8)</f>
        <v/>
      </c>
      <c r="Y8" s="112" t="str">
        <f>IF('ประเมินตัวชี้วัด  '!Y8="","",'ประเมินตัวชี้วัด  '!Y8)</f>
        <v/>
      </c>
      <c r="Z8" s="112" t="str">
        <f>IF('ประเมินตัวชี้วัด  '!Z8="","",'ประเมินตัวชี้วัด  '!Z8)</f>
        <v/>
      </c>
      <c r="AA8" s="112" t="str">
        <f>IF('ประเมินตัวชี้วัด  '!AA8="","",'ประเมินตัวชี้วัด  '!AA8)</f>
        <v/>
      </c>
      <c r="AB8" s="112" t="str">
        <f>IF('ประเมินตัวชี้วัด  '!AB8="","",'ประเมินตัวชี้วัด  '!AB8)</f>
        <v/>
      </c>
      <c r="AC8" s="112" t="str">
        <f>IF('ประเมินตัวชี้วัด  '!AC8="","",'ประเมินตัวชี้วัด  '!AC8)</f>
        <v/>
      </c>
      <c r="AD8" s="112" t="str">
        <f>IF('ประเมินตัวชี้วัด  '!AD8="","",'ประเมินตัวชี้วัด  '!AD8)</f>
        <v/>
      </c>
      <c r="AE8" s="112" t="str">
        <f>IF('ประเมินตัวชี้วัด  '!AE8="","",'ประเมินตัวชี้วัด  '!AE8)</f>
        <v/>
      </c>
      <c r="AF8" s="112" t="str">
        <f>IF('ประเมินตัวชี้วัด  '!AF8="","",'ประเมินตัวชี้วัด  '!AF8)</f>
        <v/>
      </c>
      <c r="AG8" s="112" t="str">
        <f>IF('ประเมินตัวชี้วัด  '!AG8="","",'ประเมินตัวชี้วัด  '!AG8)</f>
        <v/>
      </c>
      <c r="AH8" s="112" t="str">
        <f>IF('ประเมินตัวชี้วัด  '!AH8="","",'ประเมินตัวชี้วัด  '!AH8)</f>
        <v/>
      </c>
      <c r="AI8" s="112" t="str">
        <f>IF('ประเมินตัวชี้วัด  '!AI8="","",'ประเมินตัวชี้วัด  '!AI8)</f>
        <v/>
      </c>
      <c r="AJ8" s="112" t="str">
        <f>IF('ประเมินตัวชี้วัด  '!AJ8="","",'ประเมินตัวชี้วัด  '!AJ8)</f>
        <v/>
      </c>
      <c r="AK8" s="112" t="str">
        <f>IF('ประเมินตัวชี้วัด  '!AK8="","",'ประเมินตัวชี้วัด  '!AK8)</f>
        <v/>
      </c>
      <c r="AL8" s="112" t="str">
        <f>IF('ประเมินตัวชี้วัด  '!AL8="","",'ประเมินตัวชี้วัด  '!AL8)</f>
        <v/>
      </c>
      <c r="AM8" s="112" t="str">
        <f>IF('ประเมินตัวชี้วัด  '!AM8="","",'ประเมินตัวชี้วัด  '!AM8)</f>
        <v/>
      </c>
      <c r="AN8" s="112" t="str">
        <f>IF('ประเมินตัวชี้วัด  '!AN8="","",'ประเมินตัวชี้วัด  '!AN8)</f>
        <v/>
      </c>
      <c r="AO8" s="112" t="str">
        <f>IF('ประเมินตัวชี้วัด  '!AO8="","",'ประเมินตัวชี้วัด  '!AO8)</f>
        <v/>
      </c>
      <c r="AP8" s="112" t="str">
        <f>IF('ประเมินตัวชี้วัด  '!AP8="","",'ประเมินตัวชี้วัด  '!AP8)</f>
        <v/>
      </c>
      <c r="AQ8" s="112" t="str">
        <f>IF('ประเมินตัวชี้วัด  '!AQ8="","",'ประเมินตัวชี้วัด  '!AQ8)</f>
        <v/>
      </c>
      <c r="AR8" s="112" t="str">
        <f>IF('ประเมินตัวชี้วัด  '!AR8="","",'ประเมินตัวชี้วัด  '!AR8)</f>
        <v/>
      </c>
      <c r="AS8" s="112" t="str">
        <f>IF('ประเมินตัวชี้วัด  '!AS8="","",'ประเมินตัวชี้วัด  '!AS8)</f>
        <v/>
      </c>
      <c r="AT8" s="112" t="str">
        <f>IF('ประเมินตัวชี้วัด  '!AT8="","",'ประเมินตัวชี้วัด  '!AT8)</f>
        <v/>
      </c>
      <c r="AU8" s="112" t="str">
        <f>IF('ประเมินตัวชี้วัด  '!AU8="","",'ประเมินตัวชี้วัด  '!AU8)</f>
        <v/>
      </c>
      <c r="AV8" s="112">
        <f>IF('ประเมินตัวชี้วัด  '!AV8="","",'ประเมินตัวชี้วัด  '!AV8)</f>
        <v>9</v>
      </c>
      <c r="AW8" s="683"/>
      <c r="AX8" s="221"/>
      <c r="AY8" s="224"/>
    </row>
    <row r="9" spans="2:51" ht="123.75" customHeight="1">
      <c r="B9" s="14"/>
      <c r="C9" s="17"/>
      <c r="D9" s="637"/>
      <c r="E9" s="645"/>
      <c r="F9" s="646"/>
      <c r="G9" s="278" t="s">
        <v>46</v>
      </c>
      <c r="H9" s="277" t="str">
        <f>IF('ประเมินตัวชี้วัด  '!H9="","",'ประเมินตัวชี้วัด  '!H9)</f>
        <v>รู้ความสำคัญของคอมพิวเตอร์ในเรื่องการเรียน  การดำรงชีวิตของสังคมและท้องถิ่น</v>
      </c>
      <c r="I9" s="277" t="str">
        <f>IF('ประเมินตัวชี้วัด  '!I9="","",'ประเมินตัวชี้วัด  '!I9)</f>
        <v>รู้และเข้าใจประวัติของคอมพิวเตอร์ ประเภทของคอมพิวเตอร์ และสามารถบอกการใช้งานคอมพิวเตอร์ได้อย่างเหมาะสม</v>
      </c>
      <c r="J9" s="277" t="str">
        <f>IF('ประเมินตัวชี้วัด  '!J9="","",'ประเมินตัวชี้วัด  '!J9)</f>
        <v>รู้จักเครื่องมือและอุปกรณ์พื้นฐานและสามารถบอกชื่อได้</v>
      </c>
      <c r="K9" s="277" t="str">
        <f>IF('ประเมินตัวชี้วัด  '!K9="","",'ประเมินตัวชี้วัด  '!K9)</f>
        <v>สามารถเปิดและปิดคอมพิวเตอร์ ได้ถูกต้องตามขั้นตอน</v>
      </c>
      <c r="L9" s="277" t="str">
        <f>IF('ประเมินตัวชี้วัด  '!L9="","",'ประเมินตัวชี้วัด  '!L9)</f>
        <v>สามารถใช้อุปกรณ์พื้นฐานคอมพิวเตอร์ ได้แก่ เมาส์ แป้นพิมพ์ได้อย่างถูกต้อง</v>
      </c>
      <c r="M9" s="277" t="str">
        <f>IF('ประเมินตัวชี้วัด  '!M9="","",'ประเมินตัวชี้วัด  '!M9)</f>
        <v>ดูแลเครื่องคอมพิวเตอร์ขั้นพื้นฐานประเภทเครื่อง PC ได้</v>
      </c>
      <c r="N9" s="277" t="str">
        <f>IF('ประเมินตัวชี้วัด  '!N9="","",'ประเมินตัวชี้วัด  '!N9)</f>
        <v>อธิบายการใช้งานโปรแกรม Paint บอกชื่อและหน้าที่ของแถบเครื่องมือ และใช้งานโปรแกรม Paint</v>
      </c>
      <c r="O9" s="277" t="str">
        <f>IF('ประเมินตัวชี้วัด  '!O9="","",'ประเมินตัวชี้วัด  '!O9)</f>
        <v>มีทักษะในการใช้เมาส์และแป้นพิมพ์ ในการเล่นเกมง่ายๆ</v>
      </c>
      <c r="P9" s="277" t="str">
        <f>IF('ประเมินตัวชี้วัด  '!P9="","",'ประเมินตัวชี้วัด  '!P9)</f>
        <v>มีความรู้ในการใช้คอมพิวเตอร์ ในทางที่ดีและถูกต้อง ต่อคุณธรรมและจริยธรรม</v>
      </c>
      <c r="Q9" s="277" t="str">
        <f>IF('ประเมินตัวชี้วัด  '!Q9="","",'ประเมินตัวชี้วัด  '!Q9)</f>
        <v/>
      </c>
      <c r="R9" s="277" t="str">
        <f>IF('ประเมินตัวชี้วัด  '!R9="","",'ประเมินตัวชี้วัด  '!R9)</f>
        <v/>
      </c>
      <c r="S9" s="277" t="str">
        <f>IF('ประเมินตัวชี้วัด  '!S9="","",'ประเมินตัวชี้วัด  '!S9)</f>
        <v/>
      </c>
      <c r="T9" s="277" t="str">
        <f>IF('ประเมินตัวชี้วัด  '!T9="","",'ประเมินตัวชี้วัด  '!T9)</f>
        <v/>
      </c>
      <c r="U9" s="277" t="str">
        <f>IF('ประเมินตัวชี้วัด  '!U9="","",'ประเมินตัวชี้วัด  '!U9)</f>
        <v/>
      </c>
      <c r="V9" s="277" t="str">
        <f>IF('ประเมินตัวชี้วัด  '!V9="","",'ประเมินตัวชี้วัด  '!V9)</f>
        <v/>
      </c>
      <c r="W9" s="277" t="str">
        <f>IF('ประเมินตัวชี้วัด  '!W9="","",'ประเมินตัวชี้วัด  '!W9)</f>
        <v/>
      </c>
      <c r="X9" s="277" t="str">
        <f>IF('ประเมินตัวชี้วัด  '!X9="","",'ประเมินตัวชี้วัด  '!X9)</f>
        <v/>
      </c>
      <c r="Y9" s="277" t="str">
        <f>IF('ประเมินตัวชี้วัด  '!Y9="","",'ประเมินตัวชี้วัด  '!Y9)</f>
        <v/>
      </c>
      <c r="Z9" s="277" t="str">
        <f>IF('ประเมินตัวชี้วัด  '!Z9="","",'ประเมินตัวชี้วัด  '!Z9)</f>
        <v/>
      </c>
      <c r="AA9" s="277" t="str">
        <f>IF('ประเมินตัวชี้วัด  '!AA9="","",'ประเมินตัวชี้วัด  '!AA9)</f>
        <v/>
      </c>
      <c r="AB9" s="277" t="str">
        <f>IF('ประเมินตัวชี้วัด  '!AB9="","",'ประเมินตัวชี้วัด  '!AB9)</f>
        <v/>
      </c>
      <c r="AC9" s="277" t="str">
        <f>IF('ประเมินตัวชี้วัด  '!AC9="","",'ประเมินตัวชี้วัด  '!AC9)</f>
        <v/>
      </c>
      <c r="AD9" s="277" t="str">
        <f>IF('ประเมินตัวชี้วัด  '!AD9="","",'ประเมินตัวชี้วัด  '!AD9)</f>
        <v/>
      </c>
      <c r="AE9" s="277" t="str">
        <f>IF('ประเมินตัวชี้วัด  '!AE9="","",'ประเมินตัวชี้วัด  '!AE9)</f>
        <v/>
      </c>
      <c r="AF9" s="277" t="str">
        <f>IF('ประเมินตัวชี้วัด  '!AF9="","",'ประเมินตัวชี้วัด  '!AF9)</f>
        <v/>
      </c>
      <c r="AG9" s="277" t="str">
        <f>IF('ประเมินตัวชี้วัด  '!AG9="","",'ประเมินตัวชี้วัด  '!AG9)</f>
        <v/>
      </c>
      <c r="AH9" s="277" t="str">
        <f>IF('ประเมินตัวชี้วัด  '!AH9="","",'ประเมินตัวชี้วัด  '!AH9)</f>
        <v/>
      </c>
      <c r="AI9" s="277" t="str">
        <f>IF('ประเมินตัวชี้วัด  '!AI9="","",'ประเมินตัวชี้วัด  '!AI9)</f>
        <v/>
      </c>
      <c r="AJ9" s="277" t="str">
        <f>IF('ประเมินตัวชี้วัด  '!AJ9="","",'ประเมินตัวชี้วัด  '!AJ9)</f>
        <v/>
      </c>
      <c r="AK9" s="277" t="str">
        <f>IF('ประเมินตัวชี้วัด  '!AK9="","",'ประเมินตัวชี้วัด  '!AK9)</f>
        <v/>
      </c>
      <c r="AL9" s="277" t="str">
        <f>IF('ประเมินตัวชี้วัด  '!AL9="","",'ประเมินตัวชี้วัด  '!AL9)</f>
        <v/>
      </c>
      <c r="AM9" s="277" t="str">
        <f>IF('ประเมินตัวชี้วัด  '!AM9="","",'ประเมินตัวชี้วัด  '!AM9)</f>
        <v/>
      </c>
      <c r="AN9" s="277" t="str">
        <f>IF('ประเมินตัวชี้วัด  '!AN9="","",'ประเมินตัวชี้วัด  '!AN9)</f>
        <v/>
      </c>
      <c r="AO9" s="277" t="str">
        <f>IF('ประเมินตัวชี้วัด  '!AO9="","",'ประเมินตัวชี้วัด  '!AO9)</f>
        <v/>
      </c>
      <c r="AP9" s="277" t="str">
        <f>IF('ประเมินตัวชี้วัด  '!AP9="","",'ประเมินตัวชี้วัด  '!AP9)</f>
        <v/>
      </c>
      <c r="AQ9" s="277" t="str">
        <f>IF('ประเมินตัวชี้วัด  '!AQ9="","",'ประเมินตัวชี้วัด  '!AQ9)</f>
        <v/>
      </c>
      <c r="AR9" s="277" t="str">
        <f>IF('ประเมินตัวชี้วัด  '!AR9="","",'ประเมินตัวชี้วัด  '!AR9)</f>
        <v/>
      </c>
      <c r="AS9" s="277" t="str">
        <f>IF('ประเมินตัวชี้วัด  '!AS9="","",'ประเมินตัวชี้วัด  '!AS9)</f>
        <v/>
      </c>
      <c r="AT9" s="277" t="str">
        <f>IF('ประเมินตัวชี้วัด  '!AT9="","",'ประเมินตัวชี้วัด  '!AT9)</f>
        <v/>
      </c>
      <c r="AU9" s="277" t="str">
        <f>IF('ประเมินตัวชี้วัด  '!AU9="","",'ประเมินตัวชี้วัด  '!AU9)</f>
        <v/>
      </c>
      <c r="AV9" s="180" t="s">
        <v>131</v>
      </c>
      <c r="AW9" s="684"/>
      <c r="AX9" s="44"/>
      <c r="AY9" s="14"/>
    </row>
    <row r="10" spans="2:51" s="181" customFormat="1" ht="17.100000000000001" customHeight="1">
      <c r="B10" s="227"/>
      <c r="C10" s="183"/>
      <c r="D10" s="238" t="str">
        <f>IF(ข้อมูลนร.2!D7="","",ข้อมูลนร.2!D7)</f>
        <v>1</v>
      </c>
      <c r="E10" s="680" t="str">
        <f>IF(ข้อมูลนร.2!G7="","",ข้อมูลนร.2!G7)</f>
        <v>เด็กหญิงบ้านสื่อ  ครูคอม</v>
      </c>
      <c r="F10" s="681"/>
      <c r="G10" s="239"/>
      <c r="H10" s="243">
        <f>IF('ประเมินตัวชี้วัด  '!H10="","",'ประเมินตัวชี้วัด  '!H10)</f>
        <v>3</v>
      </c>
      <c r="I10" s="243">
        <f>IF('ประเมินตัวชี้วัด  '!I10="","",'ประเมินตัวชี้วัด  '!I10)</f>
        <v>3</v>
      </c>
      <c r="J10" s="243">
        <f>IF('ประเมินตัวชี้วัด  '!J10="","",'ประเมินตัวชี้วัด  '!J10)</f>
        <v>3</v>
      </c>
      <c r="K10" s="243">
        <f>IF('ประเมินตัวชี้วัด  '!K10="","",'ประเมินตัวชี้วัด  '!K10)</f>
        <v>3</v>
      </c>
      <c r="L10" s="243">
        <f>IF('ประเมินตัวชี้วัด  '!L10="","",'ประเมินตัวชี้วัด  '!L10)</f>
        <v>3</v>
      </c>
      <c r="M10" s="243">
        <f>IF('ประเมินตัวชี้วัด  '!M10="","",'ประเมินตัวชี้วัด  '!M10)</f>
        <v>3</v>
      </c>
      <c r="N10" s="243">
        <f>IF('ประเมินตัวชี้วัด  '!N10="","",'ประเมินตัวชี้วัด  '!N10)</f>
        <v>3</v>
      </c>
      <c r="O10" s="243">
        <f>IF('ประเมินตัวชี้วัด  '!O10="","",'ประเมินตัวชี้วัด  '!O10)</f>
        <v>3</v>
      </c>
      <c r="P10" s="243">
        <f>IF('ประเมินตัวชี้วัด  '!P10="","",'ประเมินตัวชี้วัด  '!P10)</f>
        <v>3</v>
      </c>
      <c r="Q10" s="243" t="str">
        <f>IF('ประเมินตัวชี้วัด  '!Q10="","",'ประเมินตัวชี้วัด  '!Q10)</f>
        <v/>
      </c>
      <c r="R10" s="243" t="str">
        <f>IF('ประเมินตัวชี้วัด  '!R10="","",'ประเมินตัวชี้วัด  '!R10)</f>
        <v/>
      </c>
      <c r="S10" s="243" t="str">
        <f>IF('ประเมินตัวชี้วัด  '!S10="","",'ประเมินตัวชี้วัด  '!S10)</f>
        <v/>
      </c>
      <c r="T10" s="243" t="str">
        <f>IF('ประเมินตัวชี้วัด  '!T10="","",'ประเมินตัวชี้วัด  '!T10)</f>
        <v/>
      </c>
      <c r="U10" s="243" t="str">
        <f>IF('ประเมินตัวชี้วัด  '!U10="","",'ประเมินตัวชี้วัด  '!U10)</f>
        <v/>
      </c>
      <c r="V10" s="243" t="str">
        <f>IF('ประเมินตัวชี้วัด  '!V10="","",'ประเมินตัวชี้วัด  '!V10)</f>
        <v/>
      </c>
      <c r="W10" s="243" t="str">
        <f>IF('ประเมินตัวชี้วัด  '!W10="","",'ประเมินตัวชี้วัด  '!W10)</f>
        <v/>
      </c>
      <c r="X10" s="243" t="str">
        <f>IF('ประเมินตัวชี้วัด  '!X10="","",'ประเมินตัวชี้วัด  '!X10)</f>
        <v/>
      </c>
      <c r="Y10" s="243" t="str">
        <f>IF('ประเมินตัวชี้วัด  '!Y10="","",'ประเมินตัวชี้วัด  '!Y10)</f>
        <v/>
      </c>
      <c r="Z10" s="243" t="str">
        <f>IF('ประเมินตัวชี้วัด  '!Z10="","",'ประเมินตัวชี้วัด  '!Z10)</f>
        <v/>
      </c>
      <c r="AA10" s="243" t="str">
        <f>IF('ประเมินตัวชี้วัด  '!AA10="","",'ประเมินตัวชี้วัด  '!AA10)</f>
        <v/>
      </c>
      <c r="AB10" s="243" t="str">
        <f>IF('ประเมินตัวชี้วัด  '!AB10="","",'ประเมินตัวชี้วัด  '!AB10)</f>
        <v/>
      </c>
      <c r="AC10" s="243" t="str">
        <f>IF('ประเมินตัวชี้วัด  '!AC10="","",'ประเมินตัวชี้วัด  '!AC10)</f>
        <v/>
      </c>
      <c r="AD10" s="243" t="str">
        <f>IF('ประเมินตัวชี้วัด  '!AD10="","",'ประเมินตัวชี้วัด  '!AD10)</f>
        <v/>
      </c>
      <c r="AE10" s="243" t="str">
        <f>IF('ประเมินตัวชี้วัด  '!AE10="","",'ประเมินตัวชี้วัด  '!AE10)</f>
        <v/>
      </c>
      <c r="AF10" s="243" t="str">
        <f>IF('ประเมินตัวชี้วัด  '!AF10="","",'ประเมินตัวชี้วัด  '!AF10)</f>
        <v/>
      </c>
      <c r="AG10" s="243" t="str">
        <f>IF('ประเมินตัวชี้วัด  '!AG10="","",'ประเมินตัวชี้วัด  '!AG10)</f>
        <v/>
      </c>
      <c r="AH10" s="243" t="str">
        <f>IF('ประเมินตัวชี้วัด  '!AH10="","",'ประเมินตัวชี้วัด  '!AH10)</f>
        <v/>
      </c>
      <c r="AI10" s="243" t="str">
        <f>IF('ประเมินตัวชี้วัด  '!AI10="","",'ประเมินตัวชี้วัด  '!AI10)</f>
        <v/>
      </c>
      <c r="AJ10" s="243" t="str">
        <f>IF('ประเมินตัวชี้วัด  '!AJ10="","",'ประเมินตัวชี้วัด  '!AJ10)</f>
        <v/>
      </c>
      <c r="AK10" s="243" t="str">
        <f>IF('ประเมินตัวชี้วัด  '!AK10="","",'ประเมินตัวชี้วัด  '!AK10)</f>
        <v/>
      </c>
      <c r="AL10" s="243" t="str">
        <f>IF('ประเมินตัวชี้วัด  '!AL10="","",'ประเมินตัวชี้วัด  '!AL10)</f>
        <v/>
      </c>
      <c r="AM10" s="243" t="str">
        <f>IF('ประเมินตัวชี้วัด  '!AM10="","",'ประเมินตัวชี้วัด  '!AM10)</f>
        <v/>
      </c>
      <c r="AN10" s="243" t="str">
        <f>IF('ประเมินตัวชี้วัด  '!AN10="","",'ประเมินตัวชี้วัด  '!AN10)</f>
        <v/>
      </c>
      <c r="AO10" s="243" t="str">
        <f>IF('ประเมินตัวชี้วัด  '!AO10="","",'ประเมินตัวชี้วัด  '!AO10)</f>
        <v/>
      </c>
      <c r="AP10" s="243" t="str">
        <f>IF('ประเมินตัวชี้วัด  '!AP10="","",'ประเมินตัวชี้วัด  '!AP10)</f>
        <v/>
      </c>
      <c r="AQ10" s="243" t="str">
        <f>IF('ประเมินตัวชี้วัด  '!AQ10="","",'ประเมินตัวชี้วัด  '!AQ10)</f>
        <v/>
      </c>
      <c r="AR10" s="243" t="str">
        <f>IF('ประเมินตัวชี้วัด  '!AR10="","",'ประเมินตัวชี้วัด  '!AR10)</f>
        <v/>
      </c>
      <c r="AS10" s="243" t="str">
        <f>IF('ประเมินตัวชี้วัด  '!AS10="","",'ประเมินตัวชี้วัด  '!AS10)</f>
        <v/>
      </c>
      <c r="AT10" s="243" t="str">
        <f>IF('ประเมินตัวชี้วัด  '!AT10="","",'ประเมินตัวชี้วัด  '!AT10)</f>
        <v/>
      </c>
      <c r="AU10" s="243" t="str">
        <f>IF('ประเมินตัวชี้วัด  '!AU10="","",'ประเมินตัวชี้วัด  '!AU10)</f>
        <v/>
      </c>
      <c r="AV10" s="243">
        <f>IF('ประเมินตัวชี้วัด  '!AV10="","",'ประเมินตัวชี้วัด  '!AV10)</f>
        <v>9</v>
      </c>
      <c r="AW10" s="243" t="str">
        <f>IF('ประเมินตัวชี้วัด  '!AW10="","",'ประเมินตัวชี้วัด  '!AW10)</f>
        <v>ผ่าน</v>
      </c>
      <c r="AX10" s="185"/>
      <c r="AY10" s="227"/>
    </row>
    <row r="11" spans="2:51" s="181" customFormat="1" ht="17.100000000000001" customHeight="1">
      <c r="B11" s="227"/>
      <c r="C11" s="183"/>
      <c r="D11" s="238" t="str">
        <f>IF(ข้อมูลนร.2!D8="","",ข้อมูลนร.2!D8)</f>
        <v>2</v>
      </c>
      <c r="E11" s="680" t="str">
        <f>IF(ข้อมูลนร.2!G8="","",ข้อมูลนร.2!G8)</f>
        <v>เด็กหญิงบ้านสื่อ  ครูคอม</v>
      </c>
      <c r="F11" s="681"/>
      <c r="G11" s="239"/>
      <c r="H11" s="243">
        <f>IF('ประเมินตัวชี้วัด  '!H11="","",'ประเมินตัวชี้วัด  '!H11)</f>
        <v>3</v>
      </c>
      <c r="I11" s="243">
        <f>IF('ประเมินตัวชี้วัด  '!I11="","",'ประเมินตัวชี้วัด  '!I11)</f>
        <v>3</v>
      </c>
      <c r="J11" s="243">
        <f>IF('ประเมินตัวชี้วัด  '!J11="","",'ประเมินตัวชี้วัด  '!J11)</f>
        <v>3</v>
      </c>
      <c r="K11" s="243">
        <f>IF('ประเมินตัวชี้วัด  '!K11="","",'ประเมินตัวชี้วัด  '!K11)</f>
        <v>3</v>
      </c>
      <c r="L11" s="243">
        <f>IF('ประเมินตัวชี้วัด  '!L11="","",'ประเมินตัวชี้วัด  '!L11)</f>
        <v>3</v>
      </c>
      <c r="M11" s="243">
        <f>IF('ประเมินตัวชี้วัด  '!M11="","",'ประเมินตัวชี้วัด  '!M11)</f>
        <v>3</v>
      </c>
      <c r="N11" s="243">
        <f>IF('ประเมินตัวชี้วัด  '!N11="","",'ประเมินตัวชี้วัด  '!N11)</f>
        <v>3</v>
      </c>
      <c r="O11" s="243">
        <f>IF('ประเมินตัวชี้วัด  '!O11="","",'ประเมินตัวชี้วัด  '!O11)</f>
        <v>3</v>
      </c>
      <c r="P11" s="243">
        <f>IF('ประเมินตัวชี้วัด  '!P11="","",'ประเมินตัวชี้วัด  '!P11)</f>
        <v>3</v>
      </c>
      <c r="Q11" s="243" t="str">
        <f>IF('ประเมินตัวชี้วัด  '!Q11="","",'ประเมินตัวชี้วัด  '!Q11)</f>
        <v/>
      </c>
      <c r="R11" s="243" t="str">
        <f>IF('ประเมินตัวชี้วัด  '!R11="","",'ประเมินตัวชี้วัด  '!R11)</f>
        <v/>
      </c>
      <c r="S11" s="243" t="str">
        <f>IF('ประเมินตัวชี้วัด  '!S11="","",'ประเมินตัวชี้วัด  '!S11)</f>
        <v/>
      </c>
      <c r="T11" s="243" t="str">
        <f>IF('ประเมินตัวชี้วัด  '!T11="","",'ประเมินตัวชี้วัด  '!T11)</f>
        <v/>
      </c>
      <c r="U11" s="243" t="str">
        <f>IF('ประเมินตัวชี้วัด  '!U11="","",'ประเมินตัวชี้วัด  '!U11)</f>
        <v/>
      </c>
      <c r="V11" s="243" t="str">
        <f>IF('ประเมินตัวชี้วัด  '!V11="","",'ประเมินตัวชี้วัด  '!V11)</f>
        <v/>
      </c>
      <c r="W11" s="243" t="str">
        <f>IF('ประเมินตัวชี้วัด  '!W11="","",'ประเมินตัวชี้วัด  '!W11)</f>
        <v/>
      </c>
      <c r="X11" s="243" t="str">
        <f>IF('ประเมินตัวชี้วัด  '!X11="","",'ประเมินตัวชี้วัด  '!X11)</f>
        <v/>
      </c>
      <c r="Y11" s="243" t="str">
        <f>IF('ประเมินตัวชี้วัด  '!Y11="","",'ประเมินตัวชี้วัด  '!Y11)</f>
        <v/>
      </c>
      <c r="Z11" s="243" t="str">
        <f>IF('ประเมินตัวชี้วัด  '!Z11="","",'ประเมินตัวชี้วัด  '!Z11)</f>
        <v/>
      </c>
      <c r="AA11" s="243" t="str">
        <f>IF('ประเมินตัวชี้วัด  '!AA11="","",'ประเมินตัวชี้วัด  '!AA11)</f>
        <v/>
      </c>
      <c r="AB11" s="243" t="str">
        <f>IF('ประเมินตัวชี้วัด  '!AB11="","",'ประเมินตัวชี้วัด  '!AB11)</f>
        <v/>
      </c>
      <c r="AC11" s="243" t="str">
        <f>IF('ประเมินตัวชี้วัด  '!AC11="","",'ประเมินตัวชี้วัด  '!AC11)</f>
        <v/>
      </c>
      <c r="AD11" s="243" t="str">
        <f>IF('ประเมินตัวชี้วัด  '!AD11="","",'ประเมินตัวชี้วัด  '!AD11)</f>
        <v/>
      </c>
      <c r="AE11" s="243" t="str">
        <f>IF('ประเมินตัวชี้วัด  '!AE11="","",'ประเมินตัวชี้วัด  '!AE11)</f>
        <v/>
      </c>
      <c r="AF11" s="243" t="str">
        <f>IF('ประเมินตัวชี้วัด  '!AF11="","",'ประเมินตัวชี้วัด  '!AF11)</f>
        <v/>
      </c>
      <c r="AG11" s="243" t="str">
        <f>IF('ประเมินตัวชี้วัด  '!AG11="","",'ประเมินตัวชี้วัด  '!AG11)</f>
        <v/>
      </c>
      <c r="AH11" s="243" t="str">
        <f>IF('ประเมินตัวชี้วัด  '!AH11="","",'ประเมินตัวชี้วัด  '!AH11)</f>
        <v/>
      </c>
      <c r="AI11" s="243" t="str">
        <f>IF('ประเมินตัวชี้วัด  '!AI11="","",'ประเมินตัวชี้วัด  '!AI11)</f>
        <v/>
      </c>
      <c r="AJ11" s="243" t="str">
        <f>IF('ประเมินตัวชี้วัด  '!AJ11="","",'ประเมินตัวชี้วัด  '!AJ11)</f>
        <v/>
      </c>
      <c r="AK11" s="243" t="str">
        <f>IF('ประเมินตัวชี้วัด  '!AK11="","",'ประเมินตัวชี้วัด  '!AK11)</f>
        <v/>
      </c>
      <c r="AL11" s="243" t="str">
        <f>IF('ประเมินตัวชี้วัด  '!AL11="","",'ประเมินตัวชี้วัด  '!AL11)</f>
        <v/>
      </c>
      <c r="AM11" s="243" t="str">
        <f>IF('ประเมินตัวชี้วัด  '!AM11="","",'ประเมินตัวชี้วัด  '!AM11)</f>
        <v/>
      </c>
      <c r="AN11" s="243" t="str">
        <f>IF('ประเมินตัวชี้วัด  '!AN11="","",'ประเมินตัวชี้วัด  '!AN11)</f>
        <v/>
      </c>
      <c r="AO11" s="243" t="str">
        <f>IF('ประเมินตัวชี้วัด  '!AO11="","",'ประเมินตัวชี้วัด  '!AO11)</f>
        <v/>
      </c>
      <c r="AP11" s="243" t="str">
        <f>IF('ประเมินตัวชี้วัด  '!AP11="","",'ประเมินตัวชี้วัด  '!AP11)</f>
        <v/>
      </c>
      <c r="AQ11" s="243" t="str">
        <f>IF('ประเมินตัวชี้วัด  '!AQ11="","",'ประเมินตัวชี้วัด  '!AQ11)</f>
        <v/>
      </c>
      <c r="AR11" s="243" t="str">
        <f>IF('ประเมินตัวชี้วัด  '!AR11="","",'ประเมินตัวชี้วัด  '!AR11)</f>
        <v/>
      </c>
      <c r="AS11" s="243" t="str">
        <f>IF('ประเมินตัวชี้วัด  '!AS11="","",'ประเมินตัวชี้วัด  '!AS11)</f>
        <v/>
      </c>
      <c r="AT11" s="243" t="str">
        <f>IF('ประเมินตัวชี้วัด  '!AT11="","",'ประเมินตัวชี้วัด  '!AT11)</f>
        <v/>
      </c>
      <c r="AU11" s="243" t="str">
        <f>IF('ประเมินตัวชี้วัด  '!AU11="","",'ประเมินตัวชี้วัด  '!AU11)</f>
        <v/>
      </c>
      <c r="AV11" s="243">
        <f>IF('ประเมินตัวชี้วัด  '!AV11="","",'ประเมินตัวชี้วัด  '!AV11)</f>
        <v>9</v>
      </c>
      <c r="AW11" s="243" t="str">
        <f>IF('ประเมินตัวชี้วัด  '!AW11="","",'ประเมินตัวชี้วัด  '!AW11)</f>
        <v>ผ่าน</v>
      </c>
      <c r="AX11" s="185"/>
      <c r="AY11" s="227"/>
    </row>
    <row r="12" spans="2:51" s="181" customFormat="1" ht="17.100000000000001" customHeight="1">
      <c r="B12" s="227"/>
      <c r="C12" s="183"/>
      <c r="D12" s="238" t="str">
        <f>IF(ข้อมูลนร.2!D9="","",ข้อมูลนร.2!D9)</f>
        <v>3</v>
      </c>
      <c r="E12" s="680" t="str">
        <f>IF(ข้อมูลนร.2!G9="","",ข้อมูลนร.2!G9)</f>
        <v>เด็กหญิงบ้านสื่อ  ครูคอม</v>
      </c>
      <c r="F12" s="681"/>
      <c r="G12" s="239"/>
      <c r="H12" s="243">
        <f>IF('ประเมินตัวชี้วัด  '!H12="","",'ประเมินตัวชี้วัด  '!H12)</f>
        <v>3</v>
      </c>
      <c r="I12" s="243">
        <f>IF('ประเมินตัวชี้วัด  '!I12="","",'ประเมินตัวชี้วัด  '!I12)</f>
        <v>3</v>
      </c>
      <c r="J12" s="243">
        <f>IF('ประเมินตัวชี้วัด  '!J12="","",'ประเมินตัวชี้วัด  '!J12)</f>
        <v>3</v>
      </c>
      <c r="K12" s="243">
        <f>IF('ประเมินตัวชี้วัด  '!K12="","",'ประเมินตัวชี้วัด  '!K12)</f>
        <v>3</v>
      </c>
      <c r="L12" s="243">
        <f>IF('ประเมินตัวชี้วัด  '!L12="","",'ประเมินตัวชี้วัด  '!L12)</f>
        <v>3</v>
      </c>
      <c r="M12" s="243">
        <f>IF('ประเมินตัวชี้วัด  '!M12="","",'ประเมินตัวชี้วัด  '!M12)</f>
        <v>3</v>
      </c>
      <c r="N12" s="243">
        <f>IF('ประเมินตัวชี้วัด  '!N12="","",'ประเมินตัวชี้วัด  '!N12)</f>
        <v>3</v>
      </c>
      <c r="O12" s="243">
        <f>IF('ประเมินตัวชี้วัด  '!O12="","",'ประเมินตัวชี้วัด  '!O12)</f>
        <v>3</v>
      </c>
      <c r="P12" s="243">
        <f>IF('ประเมินตัวชี้วัด  '!P12="","",'ประเมินตัวชี้วัด  '!P12)</f>
        <v>3</v>
      </c>
      <c r="Q12" s="243" t="str">
        <f>IF('ประเมินตัวชี้วัด  '!Q12="","",'ประเมินตัวชี้วัด  '!Q12)</f>
        <v/>
      </c>
      <c r="R12" s="243" t="str">
        <f>IF('ประเมินตัวชี้วัด  '!R12="","",'ประเมินตัวชี้วัด  '!R12)</f>
        <v/>
      </c>
      <c r="S12" s="243" t="str">
        <f>IF('ประเมินตัวชี้วัด  '!S12="","",'ประเมินตัวชี้วัด  '!S12)</f>
        <v/>
      </c>
      <c r="T12" s="243" t="str">
        <f>IF('ประเมินตัวชี้วัด  '!T12="","",'ประเมินตัวชี้วัด  '!T12)</f>
        <v/>
      </c>
      <c r="U12" s="243" t="str">
        <f>IF('ประเมินตัวชี้วัด  '!U12="","",'ประเมินตัวชี้วัด  '!U12)</f>
        <v/>
      </c>
      <c r="V12" s="243" t="str">
        <f>IF('ประเมินตัวชี้วัด  '!V12="","",'ประเมินตัวชี้วัด  '!V12)</f>
        <v/>
      </c>
      <c r="W12" s="243" t="str">
        <f>IF('ประเมินตัวชี้วัด  '!W12="","",'ประเมินตัวชี้วัด  '!W12)</f>
        <v/>
      </c>
      <c r="X12" s="243" t="str">
        <f>IF('ประเมินตัวชี้วัด  '!X12="","",'ประเมินตัวชี้วัด  '!X12)</f>
        <v/>
      </c>
      <c r="Y12" s="243" t="str">
        <f>IF('ประเมินตัวชี้วัด  '!Y12="","",'ประเมินตัวชี้วัด  '!Y12)</f>
        <v/>
      </c>
      <c r="Z12" s="243" t="str">
        <f>IF('ประเมินตัวชี้วัด  '!Z12="","",'ประเมินตัวชี้วัด  '!Z12)</f>
        <v/>
      </c>
      <c r="AA12" s="243" t="str">
        <f>IF('ประเมินตัวชี้วัด  '!AA12="","",'ประเมินตัวชี้วัด  '!AA12)</f>
        <v/>
      </c>
      <c r="AB12" s="243" t="str">
        <f>IF('ประเมินตัวชี้วัด  '!AB12="","",'ประเมินตัวชี้วัด  '!AB12)</f>
        <v/>
      </c>
      <c r="AC12" s="243" t="str">
        <f>IF('ประเมินตัวชี้วัด  '!AC12="","",'ประเมินตัวชี้วัด  '!AC12)</f>
        <v/>
      </c>
      <c r="AD12" s="243" t="str">
        <f>IF('ประเมินตัวชี้วัด  '!AD12="","",'ประเมินตัวชี้วัด  '!AD12)</f>
        <v/>
      </c>
      <c r="AE12" s="243" t="str">
        <f>IF('ประเมินตัวชี้วัด  '!AE12="","",'ประเมินตัวชี้วัด  '!AE12)</f>
        <v/>
      </c>
      <c r="AF12" s="243" t="str">
        <f>IF('ประเมินตัวชี้วัด  '!AF12="","",'ประเมินตัวชี้วัด  '!AF12)</f>
        <v/>
      </c>
      <c r="AG12" s="243" t="str">
        <f>IF('ประเมินตัวชี้วัด  '!AG12="","",'ประเมินตัวชี้วัด  '!AG12)</f>
        <v/>
      </c>
      <c r="AH12" s="243" t="str">
        <f>IF('ประเมินตัวชี้วัด  '!AH12="","",'ประเมินตัวชี้วัด  '!AH12)</f>
        <v/>
      </c>
      <c r="AI12" s="243" t="str">
        <f>IF('ประเมินตัวชี้วัด  '!AI12="","",'ประเมินตัวชี้วัด  '!AI12)</f>
        <v/>
      </c>
      <c r="AJ12" s="243" t="str">
        <f>IF('ประเมินตัวชี้วัด  '!AJ12="","",'ประเมินตัวชี้วัด  '!AJ12)</f>
        <v/>
      </c>
      <c r="AK12" s="243" t="str">
        <f>IF('ประเมินตัวชี้วัด  '!AK12="","",'ประเมินตัวชี้วัด  '!AK12)</f>
        <v/>
      </c>
      <c r="AL12" s="243" t="str">
        <f>IF('ประเมินตัวชี้วัด  '!AL12="","",'ประเมินตัวชี้วัด  '!AL12)</f>
        <v/>
      </c>
      <c r="AM12" s="243" t="str">
        <f>IF('ประเมินตัวชี้วัด  '!AM12="","",'ประเมินตัวชี้วัด  '!AM12)</f>
        <v/>
      </c>
      <c r="AN12" s="243" t="str">
        <f>IF('ประเมินตัวชี้วัด  '!AN12="","",'ประเมินตัวชี้วัด  '!AN12)</f>
        <v/>
      </c>
      <c r="AO12" s="243" t="str">
        <f>IF('ประเมินตัวชี้วัด  '!AO12="","",'ประเมินตัวชี้วัด  '!AO12)</f>
        <v/>
      </c>
      <c r="AP12" s="243" t="str">
        <f>IF('ประเมินตัวชี้วัด  '!AP12="","",'ประเมินตัวชี้วัด  '!AP12)</f>
        <v/>
      </c>
      <c r="AQ12" s="243" t="str">
        <f>IF('ประเมินตัวชี้วัด  '!AQ12="","",'ประเมินตัวชี้วัด  '!AQ12)</f>
        <v/>
      </c>
      <c r="AR12" s="243" t="str">
        <f>IF('ประเมินตัวชี้วัด  '!AR12="","",'ประเมินตัวชี้วัด  '!AR12)</f>
        <v/>
      </c>
      <c r="AS12" s="243" t="str">
        <f>IF('ประเมินตัวชี้วัด  '!AS12="","",'ประเมินตัวชี้วัด  '!AS12)</f>
        <v/>
      </c>
      <c r="AT12" s="243" t="str">
        <f>IF('ประเมินตัวชี้วัด  '!AT12="","",'ประเมินตัวชี้วัด  '!AT12)</f>
        <v/>
      </c>
      <c r="AU12" s="243" t="str">
        <f>IF('ประเมินตัวชี้วัด  '!AU12="","",'ประเมินตัวชี้วัด  '!AU12)</f>
        <v/>
      </c>
      <c r="AV12" s="243">
        <f>IF('ประเมินตัวชี้วัด  '!AV12="","",'ประเมินตัวชี้วัด  '!AV12)</f>
        <v>9</v>
      </c>
      <c r="AW12" s="243" t="str">
        <f>IF('ประเมินตัวชี้วัด  '!AW12="","",'ประเมินตัวชี้วัด  '!AW12)</f>
        <v>ผ่าน</v>
      </c>
      <c r="AX12" s="185"/>
      <c r="AY12" s="227"/>
    </row>
    <row r="13" spans="2:51" s="181" customFormat="1" ht="17.100000000000001" customHeight="1">
      <c r="B13" s="227"/>
      <c r="C13" s="183"/>
      <c r="D13" s="238" t="str">
        <f>IF(ข้อมูลนร.2!D10="","",ข้อมูลนร.2!D10)</f>
        <v>4</v>
      </c>
      <c r="E13" s="680" t="str">
        <f>IF(ข้อมูลนร.2!G10="","",ข้อมูลนร.2!G10)</f>
        <v>เด็กหญิงบ้านสื่อ  ครูคอม</v>
      </c>
      <c r="F13" s="681"/>
      <c r="G13" s="239"/>
      <c r="H13" s="243" t="str">
        <f>IF('ประเมินตัวชี้วัด  '!H13="","",'ประเมินตัวชี้วัด  '!H13)</f>
        <v/>
      </c>
      <c r="I13" s="243" t="str">
        <f>IF('ประเมินตัวชี้วัด  '!I13="","",'ประเมินตัวชี้วัด  '!I13)</f>
        <v/>
      </c>
      <c r="J13" s="243" t="str">
        <f>IF('ประเมินตัวชี้วัด  '!J13="","",'ประเมินตัวชี้วัด  '!J13)</f>
        <v/>
      </c>
      <c r="K13" s="243" t="str">
        <f>IF('ประเมินตัวชี้วัด  '!K13="","",'ประเมินตัวชี้วัด  '!K13)</f>
        <v/>
      </c>
      <c r="L13" s="243" t="str">
        <f>IF('ประเมินตัวชี้วัด  '!L13="","",'ประเมินตัวชี้วัด  '!L13)</f>
        <v/>
      </c>
      <c r="M13" s="243" t="str">
        <f>IF('ประเมินตัวชี้วัด  '!M13="","",'ประเมินตัวชี้วัด  '!M13)</f>
        <v/>
      </c>
      <c r="N13" s="243" t="str">
        <f>IF('ประเมินตัวชี้วัด  '!N13="","",'ประเมินตัวชี้วัด  '!N13)</f>
        <v/>
      </c>
      <c r="O13" s="243" t="str">
        <f>IF('ประเมินตัวชี้วัด  '!O13="","",'ประเมินตัวชี้วัด  '!O13)</f>
        <v/>
      </c>
      <c r="P13" s="243" t="str">
        <f>IF('ประเมินตัวชี้วัด  '!P13="","",'ประเมินตัวชี้วัด  '!P13)</f>
        <v/>
      </c>
      <c r="Q13" s="243" t="str">
        <f>IF('ประเมินตัวชี้วัด  '!Q13="","",'ประเมินตัวชี้วัด  '!Q13)</f>
        <v/>
      </c>
      <c r="R13" s="243" t="str">
        <f>IF('ประเมินตัวชี้วัด  '!R13="","",'ประเมินตัวชี้วัด  '!R13)</f>
        <v/>
      </c>
      <c r="S13" s="243" t="str">
        <f>IF('ประเมินตัวชี้วัด  '!S13="","",'ประเมินตัวชี้วัด  '!S13)</f>
        <v/>
      </c>
      <c r="T13" s="243" t="str">
        <f>IF('ประเมินตัวชี้วัด  '!T13="","",'ประเมินตัวชี้วัด  '!T13)</f>
        <v/>
      </c>
      <c r="U13" s="243" t="str">
        <f>IF('ประเมินตัวชี้วัด  '!U13="","",'ประเมินตัวชี้วัด  '!U13)</f>
        <v/>
      </c>
      <c r="V13" s="243" t="str">
        <f>IF('ประเมินตัวชี้วัด  '!V13="","",'ประเมินตัวชี้วัด  '!V13)</f>
        <v/>
      </c>
      <c r="W13" s="243" t="str">
        <f>IF('ประเมินตัวชี้วัด  '!W13="","",'ประเมินตัวชี้วัด  '!W13)</f>
        <v/>
      </c>
      <c r="X13" s="243" t="str">
        <f>IF('ประเมินตัวชี้วัด  '!X13="","",'ประเมินตัวชี้วัด  '!X13)</f>
        <v/>
      </c>
      <c r="Y13" s="243" t="str">
        <f>IF('ประเมินตัวชี้วัด  '!Y13="","",'ประเมินตัวชี้วัด  '!Y13)</f>
        <v/>
      </c>
      <c r="Z13" s="243" t="str">
        <f>IF('ประเมินตัวชี้วัด  '!Z13="","",'ประเมินตัวชี้วัด  '!Z13)</f>
        <v/>
      </c>
      <c r="AA13" s="243" t="str">
        <f>IF('ประเมินตัวชี้วัด  '!AA13="","",'ประเมินตัวชี้วัด  '!AA13)</f>
        <v/>
      </c>
      <c r="AB13" s="243" t="str">
        <f>IF('ประเมินตัวชี้วัด  '!AB13="","",'ประเมินตัวชี้วัด  '!AB13)</f>
        <v/>
      </c>
      <c r="AC13" s="243" t="str">
        <f>IF('ประเมินตัวชี้วัด  '!AC13="","",'ประเมินตัวชี้วัด  '!AC13)</f>
        <v/>
      </c>
      <c r="AD13" s="243" t="str">
        <f>IF('ประเมินตัวชี้วัด  '!AD13="","",'ประเมินตัวชี้วัด  '!AD13)</f>
        <v/>
      </c>
      <c r="AE13" s="243" t="str">
        <f>IF('ประเมินตัวชี้วัด  '!AE13="","",'ประเมินตัวชี้วัด  '!AE13)</f>
        <v/>
      </c>
      <c r="AF13" s="243" t="str">
        <f>IF('ประเมินตัวชี้วัด  '!AF13="","",'ประเมินตัวชี้วัด  '!AF13)</f>
        <v/>
      </c>
      <c r="AG13" s="243" t="str">
        <f>IF('ประเมินตัวชี้วัด  '!AG13="","",'ประเมินตัวชี้วัด  '!AG13)</f>
        <v/>
      </c>
      <c r="AH13" s="243" t="str">
        <f>IF('ประเมินตัวชี้วัด  '!AH13="","",'ประเมินตัวชี้วัด  '!AH13)</f>
        <v/>
      </c>
      <c r="AI13" s="243" t="str">
        <f>IF('ประเมินตัวชี้วัด  '!AI13="","",'ประเมินตัวชี้วัด  '!AI13)</f>
        <v/>
      </c>
      <c r="AJ13" s="243" t="str">
        <f>IF('ประเมินตัวชี้วัด  '!AJ13="","",'ประเมินตัวชี้วัด  '!AJ13)</f>
        <v/>
      </c>
      <c r="AK13" s="243" t="str">
        <f>IF('ประเมินตัวชี้วัด  '!AK13="","",'ประเมินตัวชี้วัด  '!AK13)</f>
        <v/>
      </c>
      <c r="AL13" s="243" t="str">
        <f>IF('ประเมินตัวชี้วัด  '!AL13="","",'ประเมินตัวชี้วัด  '!AL13)</f>
        <v/>
      </c>
      <c r="AM13" s="243" t="str">
        <f>IF('ประเมินตัวชี้วัด  '!AM13="","",'ประเมินตัวชี้วัด  '!AM13)</f>
        <v/>
      </c>
      <c r="AN13" s="243" t="str">
        <f>IF('ประเมินตัวชี้วัด  '!AN13="","",'ประเมินตัวชี้วัด  '!AN13)</f>
        <v/>
      </c>
      <c r="AO13" s="243" t="str">
        <f>IF('ประเมินตัวชี้วัด  '!AO13="","",'ประเมินตัวชี้วัด  '!AO13)</f>
        <v/>
      </c>
      <c r="AP13" s="243" t="str">
        <f>IF('ประเมินตัวชี้วัด  '!AP13="","",'ประเมินตัวชี้วัด  '!AP13)</f>
        <v/>
      </c>
      <c r="AQ13" s="243" t="str">
        <f>IF('ประเมินตัวชี้วัด  '!AQ13="","",'ประเมินตัวชี้วัด  '!AQ13)</f>
        <v/>
      </c>
      <c r="AR13" s="243" t="str">
        <f>IF('ประเมินตัวชี้วัด  '!AR13="","",'ประเมินตัวชี้วัด  '!AR13)</f>
        <v/>
      </c>
      <c r="AS13" s="243" t="str">
        <f>IF('ประเมินตัวชี้วัด  '!AS13="","",'ประเมินตัวชี้วัด  '!AS13)</f>
        <v/>
      </c>
      <c r="AT13" s="243" t="str">
        <f>IF('ประเมินตัวชี้วัด  '!AT13="","",'ประเมินตัวชี้วัด  '!AT13)</f>
        <v/>
      </c>
      <c r="AU13" s="243" t="str">
        <f>IF('ประเมินตัวชี้วัด  '!AU13="","",'ประเมินตัวชี้วัด  '!AU13)</f>
        <v/>
      </c>
      <c r="AV13" s="243" t="str">
        <f>IF('ประเมินตัวชี้วัด  '!AV13="","",'ประเมินตัวชี้วัด  '!AV13)</f>
        <v/>
      </c>
      <c r="AW13" s="243" t="str">
        <f>IF('ประเมินตัวชี้วัด  '!AW13="","",'ประเมินตัวชี้วัด  '!AW13)</f>
        <v/>
      </c>
      <c r="AX13" s="185"/>
      <c r="AY13" s="227"/>
    </row>
    <row r="14" spans="2:51" s="181" customFormat="1" ht="17.100000000000001" customHeight="1">
      <c r="B14" s="227"/>
      <c r="C14" s="183"/>
      <c r="D14" s="238" t="str">
        <f>IF(ข้อมูลนร.2!D11="","",ข้อมูลนร.2!D11)</f>
        <v/>
      </c>
      <c r="E14" s="680" t="str">
        <f>IF(ข้อมูลนร.2!G11="","",ข้อมูลนร.2!G11)</f>
        <v/>
      </c>
      <c r="F14" s="681"/>
      <c r="G14" s="239"/>
      <c r="H14" s="243" t="str">
        <f>IF('ประเมินตัวชี้วัด  '!H14="","",'ประเมินตัวชี้วัด  '!H14)</f>
        <v/>
      </c>
      <c r="I14" s="243" t="str">
        <f>IF('ประเมินตัวชี้วัด  '!I14="","",'ประเมินตัวชี้วัด  '!I14)</f>
        <v/>
      </c>
      <c r="J14" s="243" t="str">
        <f>IF('ประเมินตัวชี้วัด  '!J14="","",'ประเมินตัวชี้วัด  '!J14)</f>
        <v/>
      </c>
      <c r="K14" s="243" t="str">
        <f>IF('ประเมินตัวชี้วัด  '!K14="","",'ประเมินตัวชี้วัด  '!K14)</f>
        <v/>
      </c>
      <c r="L14" s="243" t="str">
        <f>IF('ประเมินตัวชี้วัด  '!L14="","",'ประเมินตัวชี้วัด  '!L14)</f>
        <v/>
      </c>
      <c r="M14" s="243" t="str">
        <f>IF('ประเมินตัวชี้วัด  '!M14="","",'ประเมินตัวชี้วัด  '!M14)</f>
        <v/>
      </c>
      <c r="N14" s="243" t="str">
        <f>IF('ประเมินตัวชี้วัด  '!N14="","",'ประเมินตัวชี้วัด  '!N14)</f>
        <v/>
      </c>
      <c r="O14" s="243" t="str">
        <f>IF('ประเมินตัวชี้วัด  '!O14="","",'ประเมินตัวชี้วัด  '!O14)</f>
        <v/>
      </c>
      <c r="P14" s="243" t="str">
        <f>IF('ประเมินตัวชี้วัด  '!P14="","",'ประเมินตัวชี้วัด  '!P14)</f>
        <v/>
      </c>
      <c r="Q14" s="243" t="str">
        <f>IF('ประเมินตัวชี้วัด  '!Q14="","",'ประเมินตัวชี้วัด  '!Q14)</f>
        <v/>
      </c>
      <c r="R14" s="243" t="str">
        <f>IF('ประเมินตัวชี้วัด  '!R14="","",'ประเมินตัวชี้วัด  '!R14)</f>
        <v/>
      </c>
      <c r="S14" s="243" t="str">
        <f>IF('ประเมินตัวชี้วัด  '!S14="","",'ประเมินตัวชี้วัด  '!S14)</f>
        <v/>
      </c>
      <c r="T14" s="243" t="str">
        <f>IF('ประเมินตัวชี้วัด  '!T14="","",'ประเมินตัวชี้วัด  '!T14)</f>
        <v/>
      </c>
      <c r="U14" s="243" t="str">
        <f>IF('ประเมินตัวชี้วัด  '!U14="","",'ประเมินตัวชี้วัด  '!U14)</f>
        <v/>
      </c>
      <c r="V14" s="243" t="str">
        <f>IF('ประเมินตัวชี้วัด  '!V14="","",'ประเมินตัวชี้วัด  '!V14)</f>
        <v/>
      </c>
      <c r="W14" s="243" t="str">
        <f>IF('ประเมินตัวชี้วัด  '!W14="","",'ประเมินตัวชี้วัด  '!W14)</f>
        <v/>
      </c>
      <c r="X14" s="243" t="str">
        <f>IF('ประเมินตัวชี้วัด  '!X14="","",'ประเมินตัวชี้วัด  '!X14)</f>
        <v/>
      </c>
      <c r="Y14" s="243" t="str">
        <f>IF('ประเมินตัวชี้วัด  '!Y14="","",'ประเมินตัวชี้วัด  '!Y14)</f>
        <v/>
      </c>
      <c r="Z14" s="243" t="str">
        <f>IF('ประเมินตัวชี้วัด  '!Z14="","",'ประเมินตัวชี้วัด  '!Z14)</f>
        <v/>
      </c>
      <c r="AA14" s="243" t="str">
        <f>IF('ประเมินตัวชี้วัด  '!AA14="","",'ประเมินตัวชี้วัด  '!AA14)</f>
        <v/>
      </c>
      <c r="AB14" s="243" t="str">
        <f>IF('ประเมินตัวชี้วัด  '!AB14="","",'ประเมินตัวชี้วัด  '!AB14)</f>
        <v/>
      </c>
      <c r="AC14" s="243" t="str">
        <f>IF('ประเมินตัวชี้วัด  '!AC14="","",'ประเมินตัวชี้วัด  '!AC14)</f>
        <v/>
      </c>
      <c r="AD14" s="243" t="str">
        <f>IF('ประเมินตัวชี้วัด  '!AD14="","",'ประเมินตัวชี้วัด  '!AD14)</f>
        <v/>
      </c>
      <c r="AE14" s="243" t="str">
        <f>IF('ประเมินตัวชี้วัด  '!AE14="","",'ประเมินตัวชี้วัด  '!AE14)</f>
        <v/>
      </c>
      <c r="AF14" s="243" t="str">
        <f>IF('ประเมินตัวชี้วัด  '!AF14="","",'ประเมินตัวชี้วัด  '!AF14)</f>
        <v/>
      </c>
      <c r="AG14" s="243" t="str">
        <f>IF('ประเมินตัวชี้วัด  '!AG14="","",'ประเมินตัวชี้วัด  '!AG14)</f>
        <v/>
      </c>
      <c r="AH14" s="243" t="str">
        <f>IF('ประเมินตัวชี้วัด  '!AH14="","",'ประเมินตัวชี้วัด  '!AH14)</f>
        <v/>
      </c>
      <c r="AI14" s="243" t="str">
        <f>IF('ประเมินตัวชี้วัด  '!AI14="","",'ประเมินตัวชี้วัด  '!AI14)</f>
        <v/>
      </c>
      <c r="AJ14" s="243" t="str">
        <f>IF('ประเมินตัวชี้วัด  '!AJ14="","",'ประเมินตัวชี้วัด  '!AJ14)</f>
        <v/>
      </c>
      <c r="AK14" s="243" t="str">
        <f>IF('ประเมินตัวชี้วัด  '!AK14="","",'ประเมินตัวชี้วัด  '!AK14)</f>
        <v/>
      </c>
      <c r="AL14" s="243" t="str">
        <f>IF('ประเมินตัวชี้วัด  '!AL14="","",'ประเมินตัวชี้วัด  '!AL14)</f>
        <v/>
      </c>
      <c r="AM14" s="243" t="str">
        <f>IF('ประเมินตัวชี้วัด  '!AM14="","",'ประเมินตัวชี้วัด  '!AM14)</f>
        <v/>
      </c>
      <c r="AN14" s="243" t="str">
        <f>IF('ประเมินตัวชี้วัด  '!AN14="","",'ประเมินตัวชี้วัด  '!AN14)</f>
        <v/>
      </c>
      <c r="AO14" s="243" t="str">
        <f>IF('ประเมินตัวชี้วัด  '!AO14="","",'ประเมินตัวชี้วัด  '!AO14)</f>
        <v/>
      </c>
      <c r="AP14" s="243" t="str">
        <f>IF('ประเมินตัวชี้วัด  '!AP14="","",'ประเมินตัวชี้วัด  '!AP14)</f>
        <v/>
      </c>
      <c r="AQ14" s="243" t="str">
        <f>IF('ประเมินตัวชี้วัด  '!AQ14="","",'ประเมินตัวชี้วัด  '!AQ14)</f>
        <v/>
      </c>
      <c r="AR14" s="243" t="str">
        <f>IF('ประเมินตัวชี้วัด  '!AR14="","",'ประเมินตัวชี้วัด  '!AR14)</f>
        <v/>
      </c>
      <c r="AS14" s="243" t="str">
        <f>IF('ประเมินตัวชี้วัด  '!AS14="","",'ประเมินตัวชี้วัด  '!AS14)</f>
        <v/>
      </c>
      <c r="AT14" s="243" t="str">
        <f>IF('ประเมินตัวชี้วัด  '!AT14="","",'ประเมินตัวชี้วัด  '!AT14)</f>
        <v/>
      </c>
      <c r="AU14" s="243" t="str">
        <f>IF('ประเมินตัวชี้วัด  '!AU14="","",'ประเมินตัวชี้วัด  '!AU14)</f>
        <v/>
      </c>
      <c r="AV14" s="243" t="str">
        <f>IF('ประเมินตัวชี้วัด  '!AV14="","",'ประเมินตัวชี้วัด  '!AV14)</f>
        <v/>
      </c>
      <c r="AW14" s="243" t="str">
        <f>IF('ประเมินตัวชี้วัด  '!AW14="","",'ประเมินตัวชี้วัด  '!AW14)</f>
        <v/>
      </c>
      <c r="AX14" s="185"/>
      <c r="AY14" s="227"/>
    </row>
    <row r="15" spans="2:51" s="181" customFormat="1" ht="17.100000000000001" customHeight="1">
      <c r="B15" s="227"/>
      <c r="C15" s="183"/>
      <c r="D15" s="238" t="str">
        <f>IF(ข้อมูลนร.2!D12="","",ข้อมูลนร.2!D12)</f>
        <v/>
      </c>
      <c r="E15" s="680" t="str">
        <f>IF(ข้อมูลนร.2!G12="","",ข้อมูลนร.2!G12)</f>
        <v/>
      </c>
      <c r="F15" s="681"/>
      <c r="G15" s="239"/>
      <c r="H15" s="243" t="str">
        <f>IF('ประเมินตัวชี้วัด  '!H15="","",'ประเมินตัวชี้วัด  '!H15)</f>
        <v/>
      </c>
      <c r="I15" s="243" t="str">
        <f>IF('ประเมินตัวชี้วัด  '!I15="","",'ประเมินตัวชี้วัด  '!I15)</f>
        <v/>
      </c>
      <c r="J15" s="243" t="str">
        <f>IF('ประเมินตัวชี้วัด  '!J15="","",'ประเมินตัวชี้วัด  '!J15)</f>
        <v/>
      </c>
      <c r="K15" s="243" t="str">
        <f>IF('ประเมินตัวชี้วัด  '!K15="","",'ประเมินตัวชี้วัด  '!K15)</f>
        <v/>
      </c>
      <c r="L15" s="243" t="str">
        <f>IF('ประเมินตัวชี้วัด  '!L15="","",'ประเมินตัวชี้วัด  '!L15)</f>
        <v/>
      </c>
      <c r="M15" s="243" t="str">
        <f>IF('ประเมินตัวชี้วัด  '!M15="","",'ประเมินตัวชี้วัด  '!M15)</f>
        <v/>
      </c>
      <c r="N15" s="243" t="str">
        <f>IF('ประเมินตัวชี้วัด  '!N15="","",'ประเมินตัวชี้วัด  '!N15)</f>
        <v/>
      </c>
      <c r="O15" s="243" t="str">
        <f>IF('ประเมินตัวชี้วัด  '!O15="","",'ประเมินตัวชี้วัด  '!O15)</f>
        <v/>
      </c>
      <c r="P15" s="243" t="str">
        <f>IF('ประเมินตัวชี้วัด  '!P15="","",'ประเมินตัวชี้วัด  '!P15)</f>
        <v/>
      </c>
      <c r="Q15" s="243" t="str">
        <f>IF('ประเมินตัวชี้วัด  '!Q15="","",'ประเมินตัวชี้วัด  '!Q15)</f>
        <v/>
      </c>
      <c r="R15" s="243" t="str">
        <f>IF('ประเมินตัวชี้วัด  '!R15="","",'ประเมินตัวชี้วัด  '!R15)</f>
        <v/>
      </c>
      <c r="S15" s="243" t="str">
        <f>IF('ประเมินตัวชี้วัด  '!S15="","",'ประเมินตัวชี้วัด  '!S15)</f>
        <v/>
      </c>
      <c r="T15" s="243" t="str">
        <f>IF('ประเมินตัวชี้วัด  '!T15="","",'ประเมินตัวชี้วัด  '!T15)</f>
        <v/>
      </c>
      <c r="U15" s="243" t="str">
        <f>IF('ประเมินตัวชี้วัด  '!U15="","",'ประเมินตัวชี้วัด  '!U15)</f>
        <v/>
      </c>
      <c r="V15" s="243" t="str">
        <f>IF('ประเมินตัวชี้วัด  '!V15="","",'ประเมินตัวชี้วัด  '!V15)</f>
        <v/>
      </c>
      <c r="W15" s="243" t="str">
        <f>IF('ประเมินตัวชี้วัด  '!W15="","",'ประเมินตัวชี้วัด  '!W15)</f>
        <v/>
      </c>
      <c r="X15" s="243" t="str">
        <f>IF('ประเมินตัวชี้วัด  '!X15="","",'ประเมินตัวชี้วัด  '!X15)</f>
        <v/>
      </c>
      <c r="Y15" s="243" t="str">
        <f>IF('ประเมินตัวชี้วัด  '!Y15="","",'ประเมินตัวชี้วัด  '!Y15)</f>
        <v/>
      </c>
      <c r="Z15" s="243" t="str">
        <f>IF('ประเมินตัวชี้วัด  '!Z15="","",'ประเมินตัวชี้วัด  '!Z15)</f>
        <v/>
      </c>
      <c r="AA15" s="243" t="str">
        <f>IF('ประเมินตัวชี้วัด  '!AA15="","",'ประเมินตัวชี้วัด  '!AA15)</f>
        <v/>
      </c>
      <c r="AB15" s="243" t="str">
        <f>IF('ประเมินตัวชี้วัด  '!AB15="","",'ประเมินตัวชี้วัด  '!AB15)</f>
        <v/>
      </c>
      <c r="AC15" s="243" t="str">
        <f>IF('ประเมินตัวชี้วัด  '!AC15="","",'ประเมินตัวชี้วัด  '!AC15)</f>
        <v/>
      </c>
      <c r="AD15" s="243" t="str">
        <f>IF('ประเมินตัวชี้วัด  '!AD15="","",'ประเมินตัวชี้วัด  '!AD15)</f>
        <v/>
      </c>
      <c r="AE15" s="243" t="str">
        <f>IF('ประเมินตัวชี้วัด  '!AE15="","",'ประเมินตัวชี้วัด  '!AE15)</f>
        <v/>
      </c>
      <c r="AF15" s="243" t="str">
        <f>IF('ประเมินตัวชี้วัด  '!AF15="","",'ประเมินตัวชี้วัด  '!AF15)</f>
        <v/>
      </c>
      <c r="AG15" s="243" t="str">
        <f>IF('ประเมินตัวชี้วัด  '!AG15="","",'ประเมินตัวชี้วัด  '!AG15)</f>
        <v/>
      </c>
      <c r="AH15" s="243" t="str">
        <f>IF('ประเมินตัวชี้วัด  '!AH15="","",'ประเมินตัวชี้วัด  '!AH15)</f>
        <v/>
      </c>
      <c r="AI15" s="243" t="str">
        <f>IF('ประเมินตัวชี้วัด  '!AI15="","",'ประเมินตัวชี้วัด  '!AI15)</f>
        <v/>
      </c>
      <c r="AJ15" s="243" t="str">
        <f>IF('ประเมินตัวชี้วัด  '!AJ15="","",'ประเมินตัวชี้วัด  '!AJ15)</f>
        <v/>
      </c>
      <c r="AK15" s="243" t="str">
        <f>IF('ประเมินตัวชี้วัด  '!AK15="","",'ประเมินตัวชี้วัด  '!AK15)</f>
        <v/>
      </c>
      <c r="AL15" s="243" t="str">
        <f>IF('ประเมินตัวชี้วัด  '!AL15="","",'ประเมินตัวชี้วัด  '!AL15)</f>
        <v/>
      </c>
      <c r="AM15" s="243" t="str">
        <f>IF('ประเมินตัวชี้วัด  '!AM15="","",'ประเมินตัวชี้วัด  '!AM15)</f>
        <v/>
      </c>
      <c r="AN15" s="243" t="str">
        <f>IF('ประเมินตัวชี้วัด  '!AN15="","",'ประเมินตัวชี้วัด  '!AN15)</f>
        <v/>
      </c>
      <c r="AO15" s="243" t="str">
        <f>IF('ประเมินตัวชี้วัด  '!AO15="","",'ประเมินตัวชี้วัด  '!AO15)</f>
        <v/>
      </c>
      <c r="AP15" s="243" t="str">
        <f>IF('ประเมินตัวชี้วัด  '!AP15="","",'ประเมินตัวชี้วัด  '!AP15)</f>
        <v/>
      </c>
      <c r="AQ15" s="243" t="str">
        <f>IF('ประเมินตัวชี้วัด  '!AQ15="","",'ประเมินตัวชี้วัด  '!AQ15)</f>
        <v/>
      </c>
      <c r="AR15" s="243" t="str">
        <f>IF('ประเมินตัวชี้วัด  '!AR15="","",'ประเมินตัวชี้วัด  '!AR15)</f>
        <v/>
      </c>
      <c r="AS15" s="243" t="str">
        <f>IF('ประเมินตัวชี้วัด  '!AS15="","",'ประเมินตัวชี้วัด  '!AS15)</f>
        <v/>
      </c>
      <c r="AT15" s="243" t="str">
        <f>IF('ประเมินตัวชี้วัด  '!AT15="","",'ประเมินตัวชี้วัด  '!AT15)</f>
        <v/>
      </c>
      <c r="AU15" s="243" t="str">
        <f>IF('ประเมินตัวชี้วัด  '!AU15="","",'ประเมินตัวชี้วัด  '!AU15)</f>
        <v/>
      </c>
      <c r="AV15" s="243" t="str">
        <f>IF('ประเมินตัวชี้วัด  '!AV15="","",'ประเมินตัวชี้วัด  '!AV15)</f>
        <v/>
      </c>
      <c r="AW15" s="243" t="str">
        <f>IF('ประเมินตัวชี้วัด  '!AW15="","",'ประเมินตัวชี้วัด  '!AW15)</f>
        <v/>
      </c>
      <c r="AX15" s="185"/>
      <c r="AY15" s="227"/>
    </row>
    <row r="16" spans="2:51" s="181" customFormat="1" ht="17.100000000000001" customHeight="1">
      <c r="B16" s="227"/>
      <c r="C16" s="183"/>
      <c r="D16" s="238" t="str">
        <f>IF(ข้อมูลนร.2!D13="","",ข้อมูลนร.2!D13)</f>
        <v/>
      </c>
      <c r="E16" s="680" t="str">
        <f>IF(ข้อมูลนร.2!G13="","",ข้อมูลนร.2!G13)</f>
        <v/>
      </c>
      <c r="F16" s="681"/>
      <c r="G16" s="239"/>
      <c r="H16" s="243" t="str">
        <f>IF('ประเมินตัวชี้วัด  '!H16="","",'ประเมินตัวชี้วัด  '!H16)</f>
        <v/>
      </c>
      <c r="I16" s="243" t="str">
        <f>IF('ประเมินตัวชี้วัด  '!I16="","",'ประเมินตัวชี้วัด  '!I16)</f>
        <v/>
      </c>
      <c r="J16" s="243" t="str">
        <f>IF('ประเมินตัวชี้วัด  '!J16="","",'ประเมินตัวชี้วัด  '!J16)</f>
        <v/>
      </c>
      <c r="K16" s="243" t="str">
        <f>IF('ประเมินตัวชี้วัด  '!K16="","",'ประเมินตัวชี้วัด  '!K16)</f>
        <v/>
      </c>
      <c r="L16" s="243" t="str">
        <f>IF('ประเมินตัวชี้วัด  '!L16="","",'ประเมินตัวชี้วัด  '!L16)</f>
        <v/>
      </c>
      <c r="M16" s="243" t="str">
        <f>IF('ประเมินตัวชี้วัด  '!M16="","",'ประเมินตัวชี้วัด  '!M16)</f>
        <v/>
      </c>
      <c r="N16" s="243" t="str">
        <f>IF('ประเมินตัวชี้วัด  '!N16="","",'ประเมินตัวชี้วัด  '!N16)</f>
        <v/>
      </c>
      <c r="O16" s="243" t="str">
        <f>IF('ประเมินตัวชี้วัด  '!O16="","",'ประเมินตัวชี้วัด  '!O16)</f>
        <v/>
      </c>
      <c r="P16" s="243" t="str">
        <f>IF('ประเมินตัวชี้วัด  '!P16="","",'ประเมินตัวชี้วัด  '!P16)</f>
        <v/>
      </c>
      <c r="Q16" s="243" t="str">
        <f>IF('ประเมินตัวชี้วัด  '!Q16="","",'ประเมินตัวชี้วัด  '!Q16)</f>
        <v/>
      </c>
      <c r="R16" s="243" t="str">
        <f>IF('ประเมินตัวชี้วัด  '!R16="","",'ประเมินตัวชี้วัด  '!R16)</f>
        <v/>
      </c>
      <c r="S16" s="243" t="str">
        <f>IF('ประเมินตัวชี้วัด  '!S16="","",'ประเมินตัวชี้วัด  '!S16)</f>
        <v/>
      </c>
      <c r="T16" s="243" t="str">
        <f>IF('ประเมินตัวชี้วัด  '!T16="","",'ประเมินตัวชี้วัด  '!T16)</f>
        <v/>
      </c>
      <c r="U16" s="243" t="str">
        <f>IF('ประเมินตัวชี้วัด  '!U16="","",'ประเมินตัวชี้วัด  '!U16)</f>
        <v/>
      </c>
      <c r="V16" s="243" t="str">
        <f>IF('ประเมินตัวชี้วัด  '!V16="","",'ประเมินตัวชี้วัด  '!V16)</f>
        <v/>
      </c>
      <c r="W16" s="243" t="str">
        <f>IF('ประเมินตัวชี้วัด  '!W16="","",'ประเมินตัวชี้วัด  '!W16)</f>
        <v/>
      </c>
      <c r="X16" s="243" t="str">
        <f>IF('ประเมินตัวชี้วัด  '!X16="","",'ประเมินตัวชี้วัด  '!X16)</f>
        <v/>
      </c>
      <c r="Y16" s="243" t="str">
        <f>IF('ประเมินตัวชี้วัด  '!Y16="","",'ประเมินตัวชี้วัด  '!Y16)</f>
        <v/>
      </c>
      <c r="Z16" s="243" t="str">
        <f>IF('ประเมินตัวชี้วัด  '!Z16="","",'ประเมินตัวชี้วัด  '!Z16)</f>
        <v/>
      </c>
      <c r="AA16" s="243" t="str">
        <f>IF('ประเมินตัวชี้วัด  '!AA16="","",'ประเมินตัวชี้วัด  '!AA16)</f>
        <v/>
      </c>
      <c r="AB16" s="243" t="str">
        <f>IF('ประเมินตัวชี้วัด  '!AB16="","",'ประเมินตัวชี้วัด  '!AB16)</f>
        <v/>
      </c>
      <c r="AC16" s="243" t="str">
        <f>IF('ประเมินตัวชี้วัด  '!AC16="","",'ประเมินตัวชี้วัด  '!AC16)</f>
        <v/>
      </c>
      <c r="AD16" s="243" t="str">
        <f>IF('ประเมินตัวชี้วัด  '!AD16="","",'ประเมินตัวชี้วัด  '!AD16)</f>
        <v/>
      </c>
      <c r="AE16" s="243" t="str">
        <f>IF('ประเมินตัวชี้วัด  '!AE16="","",'ประเมินตัวชี้วัด  '!AE16)</f>
        <v/>
      </c>
      <c r="AF16" s="243" t="str">
        <f>IF('ประเมินตัวชี้วัด  '!AF16="","",'ประเมินตัวชี้วัด  '!AF16)</f>
        <v/>
      </c>
      <c r="AG16" s="243" t="str">
        <f>IF('ประเมินตัวชี้วัด  '!AG16="","",'ประเมินตัวชี้วัด  '!AG16)</f>
        <v/>
      </c>
      <c r="AH16" s="243" t="str">
        <f>IF('ประเมินตัวชี้วัด  '!AH16="","",'ประเมินตัวชี้วัด  '!AH16)</f>
        <v/>
      </c>
      <c r="AI16" s="243" t="str">
        <f>IF('ประเมินตัวชี้วัด  '!AI16="","",'ประเมินตัวชี้วัด  '!AI16)</f>
        <v/>
      </c>
      <c r="AJ16" s="243" t="str">
        <f>IF('ประเมินตัวชี้วัด  '!AJ16="","",'ประเมินตัวชี้วัด  '!AJ16)</f>
        <v/>
      </c>
      <c r="AK16" s="243" t="str">
        <f>IF('ประเมินตัวชี้วัด  '!AK16="","",'ประเมินตัวชี้วัด  '!AK16)</f>
        <v/>
      </c>
      <c r="AL16" s="243" t="str">
        <f>IF('ประเมินตัวชี้วัด  '!AL16="","",'ประเมินตัวชี้วัด  '!AL16)</f>
        <v/>
      </c>
      <c r="AM16" s="243" t="str">
        <f>IF('ประเมินตัวชี้วัด  '!AM16="","",'ประเมินตัวชี้วัด  '!AM16)</f>
        <v/>
      </c>
      <c r="AN16" s="243" t="str">
        <f>IF('ประเมินตัวชี้วัด  '!AN16="","",'ประเมินตัวชี้วัด  '!AN16)</f>
        <v/>
      </c>
      <c r="AO16" s="243" t="str">
        <f>IF('ประเมินตัวชี้วัด  '!AO16="","",'ประเมินตัวชี้วัด  '!AO16)</f>
        <v/>
      </c>
      <c r="AP16" s="243" t="str">
        <f>IF('ประเมินตัวชี้วัด  '!AP16="","",'ประเมินตัวชี้วัด  '!AP16)</f>
        <v/>
      </c>
      <c r="AQ16" s="243" t="str">
        <f>IF('ประเมินตัวชี้วัด  '!AQ16="","",'ประเมินตัวชี้วัด  '!AQ16)</f>
        <v/>
      </c>
      <c r="AR16" s="243" t="str">
        <f>IF('ประเมินตัวชี้วัด  '!AR16="","",'ประเมินตัวชี้วัด  '!AR16)</f>
        <v/>
      </c>
      <c r="AS16" s="243" t="str">
        <f>IF('ประเมินตัวชี้วัด  '!AS16="","",'ประเมินตัวชี้วัด  '!AS16)</f>
        <v/>
      </c>
      <c r="AT16" s="243" t="str">
        <f>IF('ประเมินตัวชี้วัด  '!AT16="","",'ประเมินตัวชี้วัด  '!AT16)</f>
        <v/>
      </c>
      <c r="AU16" s="243" t="str">
        <f>IF('ประเมินตัวชี้วัด  '!AU16="","",'ประเมินตัวชี้วัด  '!AU16)</f>
        <v/>
      </c>
      <c r="AV16" s="243" t="str">
        <f>IF('ประเมินตัวชี้วัด  '!AV16="","",'ประเมินตัวชี้วัด  '!AV16)</f>
        <v/>
      </c>
      <c r="AW16" s="243" t="str">
        <f>IF('ประเมินตัวชี้วัด  '!AW16="","",'ประเมินตัวชี้วัด  '!AW16)</f>
        <v/>
      </c>
      <c r="AX16" s="185"/>
      <c r="AY16" s="227"/>
    </row>
    <row r="17" spans="2:51" s="181" customFormat="1" ht="17.100000000000001" customHeight="1">
      <c r="B17" s="227"/>
      <c r="C17" s="183"/>
      <c r="D17" s="238" t="str">
        <f>IF(ข้อมูลนร.2!D14="","",ข้อมูลนร.2!D14)</f>
        <v/>
      </c>
      <c r="E17" s="680" t="str">
        <f>IF(ข้อมูลนร.2!G14="","",ข้อมูลนร.2!G14)</f>
        <v/>
      </c>
      <c r="F17" s="681"/>
      <c r="G17" s="239"/>
      <c r="H17" s="243" t="str">
        <f>IF('ประเมินตัวชี้วัด  '!H17="","",'ประเมินตัวชี้วัด  '!H17)</f>
        <v/>
      </c>
      <c r="I17" s="243" t="str">
        <f>IF('ประเมินตัวชี้วัด  '!I17="","",'ประเมินตัวชี้วัด  '!I17)</f>
        <v/>
      </c>
      <c r="J17" s="243" t="str">
        <f>IF('ประเมินตัวชี้วัด  '!J17="","",'ประเมินตัวชี้วัด  '!J17)</f>
        <v/>
      </c>
      <c r="K17" s="243" t="str">
        <f>IF('ประเมินตัวชี้วัด  '!K17="","",'ประเมินตัวชี้วัด  '!K17)</f>
        <v/>
      </c>
      <c r="L17" s="243" t="str">
        <f>IF('ประเมินตัวชี้วัด  '!L17="","",'ประเมินตัวชี้วัด  '!L17)</f>
        <v/>
      </c>
      <c r="M17" s="243" t="str">
        <f>IF('ประเมินตัวชี้วัด  '!M17="","",'ประเมินตัวชี้วัด  '!M17)</f>
        <v/>
      </c>
      <c r="N17" s="243" t="str">
        <f>IF('ประเมินตัวชี้วัด  '!N17="","",'ประเมินตัวชี้วัด  '!N17)</f>
        <v/>
      </c>
      <c r="O17" s="243" t="str">
        <f>IF('ประเมินตัวชี้วัด  '!O17="","",'ประเมินตัวชี้วัด  '!O17)</f>
        <v/>
      </c>
      <c r="P17" s="243" t="str">
        <f>IF('ประเมินตัวชี้วัด  '!P17="","",'ประเมินตัวชี้วัด  '!P17)</f>
        <v/>
      </c>
      <c r="Q17" s="243" t="str">
        <f>IF('ประเมินตัวชี้วัด  '!Q17="","",'ประเมินตัวชี้วัด  '!Q17)</f>
        <v/>
      </c>
      <c r="R17" s="243" t="str">
        <f>IF('ประเมินตัวชี้วัด  '!R17="","",'ประเมินตัวชี้วัด  '!R17)</f>
        <v/>
      </c>
      <c r="S17" s="243" t="str">
        <f>IF('ประเมินตัวชี้วัด  '!S17="","",'ประเมินตัวชี้วัด  '!S17)</f>
        <v/>
      </c>
      <c r="T17" s="243" t="str">
        <f>IF('ประเมินตัวชี้วัด  '!T17="","",'ประเมินตัวชี้วัด  '!T17)</f>
        <v/>
      </c>
      <c r="U17" s="243" t="str">
        <f>IF('ประเมินตัวชี้วัด  '!U17="","",'ประเมินตัวชี้วัด  '!U17)</f>
        <v/>
      </c>
      <c r="V17" s="243" t="str">
        <f>IF('ประเมินตัวชี้วัด  '!V17="","",'ประเมินตัวชี้วัด  '!V17)</f>
        <v/>
      </c>
      <c r="W17" s="243" t="str">
        <f>IF('ประเมินตัวชี้วัด  '!W17="","",'ประเมินตัวชี้วัด  '!W17)</f>
        <v/>
      </c>
      <c r="X17" s="243" t="str">
        <f>IF('ประเมินตัวชี้วัด  '!X17="","",'ประเมินตัวชี้วัด  '!X17)</f>
        <v/>
      </c>
      <c r="Y17" s="243" t="str">
        <f>IF('ประเมินตัวชี้วัด  '!Y17="","",'ประเมินตัวชี้วัด  '!Y17)</f>
        <v/>
      </c>
      <c r="Z17" s="243" t="str">
        <f>IF('ประเมินตัวชี้วัด  '!Z17="","",'ประเมินตัวชี้วัด  '!Z17)</f>
        <v/>
      </c>
      <c r="AA17" s="243" t="str">
        <f>IF('ประเมินตัวชี้วัด  '!AA17="","",'ประเมินตัวชี้วัด  '!AA17)</f>
        <v/>
      </c>
      <c r="AB17" s="243" t="str">
        <f>IF('ประเมินตัวชี้วัด  '!AB17="","",'ประเมินตัวชี้วัด  '!AB17)</f>
        <v/>
      </c>
      <c r="AC17" s="243" t="str">
        <f>IF('ประเมินตัวชี้วัด  '!AC17="","",'ประเมินตัวชี้วัด  '!AC17)</f>
        <v/>
      </c>
      <c r="AD17" s="243" t="str">
        <f>IF('ประเมินตัวชี้วัด  '!AD17="","",'ประเมินตัวชี้วัด  '!AD17)</f>
        <v/>
      </c>
      <c r="AE17" s="243" t="str">
        <f>IF('ประเมินตัวชี้วัด  '!AE17="","",'ประเมินตัวชี้วัด  '!AE17)</f>
        <v/>
      </c>
      <c r="AF17" s="243" t="str">
        <f>IF('ประเมินตัวชี้วัด  '!AF17="","",'ประเมินตัวชี้วัด  '!AF17)</f>
        <v/>
      </c>
      <c r="AG17" s="243" t="str">
        <f>IF('ประเมินตัวชี้วัด  '!AG17="","",'ประเมินตัวชี้วัด  '!AG17)</f>
        <v/>
      </c>
      <c r="AH17" s="243" t="str">
        <f>IF('ประเมินตัวชี้วัด  '!AH17="","",'ประเมินตัวชี้วัด  '!AH17)</f>
        <v/>
      </c>
      <c r="AI17" s="243" t="str">
        <f>IF('ประเมินตัวชี้วัด  '!AI17="","",'ประเมินตัวชี้วัด  '!AI17)</f>
        <v/>
      </c>
      <c r="AJ17" s="243" t="str">
        <f>IF('ประเมินตัวชี้วัด  '!AJ17="","",'ประเมินตัวชี้วัด  '!AJ17)</f>
        <v/>
      </c>
      <c r="AK17" s="243" t="str">
        <f>IF('ประเมินตัวชี้วัด  '!AK17="","",'ประเมินตัวชี้วัด  '!AK17)</f>
        <v/>
      </c>
      <c r="AL17" s="243" t="str">
        <f>IF('ประเมินตัวชี้วัด  '!AL17="","",'ประเมินตัวชี้วัด  '!AL17)</f>
        <v/>
      </c>
      <c r="AM17" s="243" t="str">
        <f>IF('ประเมินตัวชี้วัด  '!AM17="","",'ประเมินตัวชี้วัด  '!AM17)</f>
        <v/>
      </c>
      <c r="AN17" s="243" t="str">
        <f>IF('ประเมินตัวชี้วัด  '!AN17="","",'ประเมินตัวชี้วัด  '!AN17)</f>
        <v/>
      </c>
      <c r="AO17" s="243" t="str">
        <f>IF('ประเมินตัวชี้วัด  '!AO17="","",'ประเมินตัวชี้วัด  '!AO17)</f>
        <v/>
      </c>
      <c r="AP17" s="243" t="str">
        <f>IF('ประเมินตัวชี้วัด  '!AP17="","",'ประเมินตัวชี้วัด  '!AP17)</f>
        <v/>
      </c>
      <c r="AQ17" s="243" t="str">
        <f>IF('ประเมินตัวชี้วัด  '!AQ17="","",'ประเมินตัวชี้วัด  '!AQ17)</f>
        <v/>
      </c>
      <c r="AR17" s="243" t="str">
        <f>IF('ประเมินตัวชี้วัด  '!AR17="","",'ประเมินตัวชี้วัด  '!AR17)</f>
        <v/>
      </c>
      <c r="AS17" s="243" t="str">
        <f>IF('ประเมินตัวชี้วัด  '!AS17="","",'ประเมินตัวชี้วัด  '!AS17)</f>
        <v/>
      </c>
      <c r="AT17" s="243" t="str">
        <f>IF('ประเมินตัวชี้วัด  '!AT17="","",'ประเมินตัวชี้วัด  '!AT17)</f>
        <v/>
      </c>
      <c r="AU17" s="243" t="str">
        <f>IF('ประเมินตัวชี้วัด  '!AU17="","",'ประเมินตัวชี้วัด  '!AU17)</f>
        <v/>
      </c>
      <c r="AV17" s="243" t="str">
        <f>IF('ประเมินตัวชี้วัด  '!AV17="","",'ประเมินตัวชี้วัด  '!AV17)</f>
        <v/>
      </c>
      <c r="AW17" s="243" t="str">
        <f>IF('ประเมินตัวชี้วัด  '!AW17="","",'ประเมินตัวชี้วัด  '!AW17)</f>
        <v/>
      </c>
      <c r="AX17" s="185"/>
      <c r="AY17" s="227"/>
    </row>
    <row r="18" spans="2:51" s="181" customFormat="1" ht="17.100000000000001" customHeight="1">
      <c r="B18" s="227"/>
      <c r="C18" s="183"/>
      <c r="D18" s="238" t="str">
        <f>IF(ข้อมูลนร.2!D15="","",ข้อมูลนร.2!D15)</f>
        <v/>
      </c>
      <c r="E18" s="680" t="str">
        <f>IF(ข้อมูลนร.2!G15="","",ข้อมูลนร.2!G15)</f>
        <v/>
      </c>
      <c r="F18" s="681"/>
      <c r="G18" s="239"/>
      <c r="H18" s="243" t="str">
        <f>IF('ประเมินตัวชี้วัด  '!H18="","",'ประเมินตัวชี้วัด  '!H18)</f>
        <v/>
      </c>
      <c r="I18" s="243" t="str">
        <f>IF('ประเมินตัวชี้วัด  '!I18="","",'ประเมินตัวชี้วัด  '!I18)</f>
        <v/>
      </c>
      <c r="J18" s="243" t="str">
        <f>IF('ประเมินตัวชี้วัด  '!J18="","",'ประเมินตัวชี้วัด  '!J18)</f>
        <v/>
      </c>
      <c r="K18" s="243" t="str">
        <f>IF('ประเมินตัวชี้วัด  '!K18="","",'ประเมินตัวชี้วัด  '!K18)</f>
        <v/>
      </c>
      <c r="L18" s="243" t="str">
        <f>IF('ประเมินตัวชี้วัด  '!L18="","",'ประเมินตัวชี้วัด  '!L18)</f>
        <v/>
      </c>
      <c r="M18" s="243" t="str">
        <f>IF('ประเมินตัวชี้วัด  '!M18="","",'ประเมินตัวชี้วัด  '!M18)</f>
        <v/>
      </c>
      <c r="N18" s="243" t="str">
        <f>IF('ประเมินตัวชี้วัด  '!N18="","",'ประเมินตัวชี้วัด  '!N18)</f>
        <v/>
      </c>
      <c r="O18" s="243" t="str">
        <f>IF('ประเมินตัวชี้วัด  '!O18="","",'ประเมินตัวชี้วัด  '!O18)</f>
        <v/>
      </c>
      <c r="P18" s="243" t="str">
        <f>IF('ประเมินตัวชี้วัด  '!P18="","",'ประเมินตัวชี้วัด  '!P18)</f>
        <v/>
      </c>
      <c r="Q18" s="243" t="str">
        <f>IF('ประเมินตัวชี้วัด  '!Q18="","",'ประเมินตัวชี้วัด  '!Q18)</f>
        <v/>
      </c>
      <c r="R18" s="243" t="str">
        <f>IF('ประเมินตัวชี้วัด  '!R18="","",'ประเมินตัวชี้วัด  '!R18)</f>
        <v/>
      </c>
      <c r="S18" s="243" t="str">
        <f>IF('ประเมินตัวชี้วัด  '!S18="","",'ประเมินตัวชี้วัด  '!S18)</f>
        <v/>
      </c>
      <c r="T18" s="243" t="str">
        <f>IF('ประเมินตัวชี้วัด  '!T18="","",'ประเมินตัวชี้วัด  '!T18)</f>
        <v/>
      </c>
      <c r="U18" s="243" t="str">
        <f>IF('ประเมินตัวชี้วัด  '!U18="","",'ประเมินตัวชี้วัด  '!U18)</f>
        <v/>
      </c>
      <c r="V18" s="243" t="str">
        <f>IF('ประเมินตัวชี้วัด  '!V18="","",'ประเมินตัวชี้วัด  '!V18)</f>
        <v/>
      </c>
      <c r="W18" s="243" t="str">
        <f>IF('ประเมินตัวชี้วัด  '!W18="","",'ประเมินตัวชี้วัด  '!W18)</f>
        <v/>
      </c>
      <c r="X18" s="243" t="str">
        <f>IF('ประเมินตัวชี้วัด  '!X18="","",'ประเมินตัวชี้วัด  '!X18)</f>
        <v/>
      </c>
      <c r="Y18" s="243" t="str">
        <f>IF('ประเมินตัวชี้วัด  '!Y18="","",'ประเมินตัวชี้วัด  '!Y18)</f>
        <v/>
      </c>
      <c r="Z18" s="243" t="str">
        <f>IF('ประเมินตัวชี้วัด  '!Z18="","",'ประเมินตัวชี้วัด  '!Z18)</f>
        <v/>
      </c>
      <c r="AA18" s="243" t="str">
        <f>IF('ประเมินตัวชี้วัด  '!AA18="","",'ประเมินตัวชี้วัด  '!AA18)</f>
        <v/>
      </c>
      <c r="AB18" s="243" t="str">
        <f>IF('ประเมินตัวชี้วัด  '!AB18="","",'ประเมินตัวชี้วัด  '!AB18)</f>
        <v/>
      </c>
      <c r="AC18" s="243" t="str">
        <f>IF('ประเมินตัวชี้วัด  '!AC18="","",'ประเมินตัวชี้วัด  '!AC18)</f>
        <v/>
      </c>
      <c r="AD18" s="243" t="str">
        <f>IF('ประเมินตัวชี้วัด  '!AD18="","",'ประเมินตัวชี้วัด  '!AD18)</f>
        <v/>
      </c>
      <c r="AE18" s="243" t="str">
        <f>IF('ประเมินตัวชี้วัด  '!AE18="","",'ประเมินตัวชี้วัด  '!AE18)</f>
        <v/>
      </c>
      <c r="AF18" s="243" t="str">
        <f>IF('ประเมินตัวชี้วัด  '!AF18="","",'ประเมินตัวชี้วัด  '!AF18)</f>
        <v/>
      </c>
      <c r="AG18" s="243" t="str">
        <f>IF('ประเมินตัวชี้วัด  '!AG18="","",'ประเมินตัวชี้วัด  '!AG18)</f>
        <v/>
      </c>
      <c r="AH18" s="243" t="str">
        <f>IF('ประเมินตัวชี้วัด  '!AH18="","",'ประเมินตัวชี้วัด  '!AH18)</f>
        <v/>
      </c>
      <c r="AI18" s="243" t="str">
        <f>IF('ประเมินตัวชี้วัด  '!AI18="","",'ประเมินตัวชี้วัด  '!AI18)</f>
        <v/>
      </c>
      <c r="AJ18" s="243" t="str">
        <f>IF('ประเมินตัวชี้วัด  '!AJ18="","",'ประเมินตัวชี้วัด  '!AJ18)</f>
        <v/>
      </c>
      <c r="AK18" s="243" t="str">
        <f>IF('ประเมินตัวชี้วัด  '!AK18="","",'ประเมินตัวชี้วัด  '!AK18)</f>
        <v/>
      </c>
      <c r="AL18" s="243" t="str">
        <f>IF('ประเมินตัวชี้วัด  '!AL18="","",'ประเมินตัวชี้วัด  '!AL18)</f>
        <v/>
      </c>
      <c r="AM18" s="243" t="str">
        <f>IF('ประเมินตัวชี้วัด  '!AM18="","",'ประเมินตัวชี้วัด  '!AM18)</f>
        <v/>
      </c>
      <c r="AN18" s="243" t="str">
        <f>IF('ประเมินตัวชี้วัด  '!AN18="","",'ประเมินตัวชี้วัด  '!AN18)</f>
        <v/>
      </c>
      <c r="AO18" s="243" t="str">
        <f>IF('ประเมินตัวชี้วัด  '!AO18="","",'ประเมินตัวชี้วัด  '!AO18)</f>
        <v/>
      </c>
      <c r="AP18" s="243" t="str">
        <f>IF('ประเมินตัวชี้วัด  '!AP18="","",'ประเมินตัวชี้วัด  '!AP18)</f>
        <v/>
      </c>
      <c r="AQ18" s="243" t="str">
        <f>IF('ประเมินตัวชี้วัด  '!AQ18="","",'ประเมินตัวชี้วัด  '!AQ18)</f>
        <v/>
      </c>
      <c r="AR18" s="243" t="str">
        <f>IF('ประเมินตัวชี้วัด  '!AR18="","",'ประเมินตัวชี้วัด  '!AR18)</f>
        <v/>
      </c>
      <c r="AS18" s="243" t="str">
        <f>IF('ประเมินตัวชี้วัด  '!AS18="","",'ประเมินตัวชี้วัด  '!AS18)</f>
        <v/>
      </c>
      <c r="AT18" s="243" t="str">
        <f>IF('ประเมินตัวชี้วัด  '!AT18="","",'ประเมินตัวชี้วัด  '!AT18)</f>
        <v/>
      </c>
      <c r="AU18" s="243" t="str">
        <f>IF('ประเมินตัวชี้วัด  '!AU18="","",'ประเมินตัวชี้วัด  '!AU18)</f>
        <v/>
      </c>
      <c r="AV18" s="243" t="str">
        <f>IF('ประเมินตัวชี้วัด  '!AV18="","",'ประเมินตัวชี้วัด  '!AV18)</f>
        <v/>
      </c>
      <c r="AW18" s="243" t="str">
        <f>IF('ประเมินตัวชี้วัด  '!AW18="","",'ประเมินตัวชี้วัด  '!AW18)</f>
        <v/>
      </c>
      <c r="AX18" s="185"/>
      <c r="AY18" s="227"/>
    </row>
    <row r="19" spans="2:51" s="181" customFormat="1" ht="17.100000000000001" customHeight="1">
      <c r="B19" s="227"/>
      <c r="C19" s="183"/>
      <c r="D19" s="238" t="str">
        <f>IF(ข้อมูลนร.2!D16="","",ข้อมูลนร.2!D16)</f>
        <v/>
      </c>
      <c r="E19" s="680" t="str">
        <f>IF(ข้อมูลนร.2!G16="","",ข้อมูลนร.2!G16)</f>
        <v/>
      </c>
      <c r="F19" s="681"/>
      <c r="G19" s="239"/>
      <c r="H19" s="243" t="str">
        <f>IF('ประเมินตัวชี้วัด  '!H19="","",'ประเมินตัวชี้วัด  '!H19)</f>
        <v/>
      </c>
      <c r="I19" s="243" t="str">
        <f>IF('ประเมินตัวชี้วัด  '!I19="","",'ประเมินตัวชี้วัด  '!I19)</f>
        <v/>
      </c>
      <c r="J19" s="243" t="str">
        <f>IF('ประเมินตัวชี้วัด  '!J19="","",'ประเมินตัวชี้วัด  '!J19)</f>
        <v/>
      </c>
      <c r="K19" s="243" t="str">
        <f>IF('ประเมินตัวชี้วัด  '!K19="","",'ประเมินตัวชี้วัด  '!K19)</f>
        <v/>
      </c>
      <c r="L19" s="243" t="str">
        <f>IF('ประเมินตัวชี้วัด  '!L19="","",'ประเมินตัวชี้วัด  '!L19)</f>
        <v/>
      </c>
      <c r="M19" s="243" t="str">
        <f>IF('ประเมินตัวชี้วัด  '!M19="","",'ประเมินตัวชี้วัด  '!M19)</f>
        <v/>
      </c>
      <c r="N19" s="243" t="str">
        <f>IF('ประเมินตัวชี้วัด  '!N19="","",'ประเมินตัวชี้วัด  '!N19)</f>
        <v/>
      </c>
      <c r="O19" s="243" t="str">
        <f>IF('ประเมินตัวชี้วัด  '!O19="","",'ประเมินตัวชี้วัด  '!O19)</f>
        <v/>
      </c>
      <c r="P19" s="243" t="str">
        <f>IF('ประเมินตัวชี้วัด  '!P19="","",'ประเมินตัวชี้วัด  '!P19)</f>
        <v/>
      </c>
      <c r="Q19" s="243" t="str">
        <f>IF('ประเมินตัวชี้วัด  '!Q19="","",'ประเมินตัวชี้วัด  '!Q19)</f>
        <v/>
      </c>
      <c r="R19" s="243" t="str">
        <f>IF('ประเมินตัวชี้วัด  '!R19="","",'ประเมินตัวชี้วัด  '!R19)</f>
        <v/>
      </c>
      <c r="S19" s="243" t="str">
        <f>IF('ประเมินตัวชี้วัด  '!S19="","",'ประเมินตัวชี้วัด  '!S19)</f>
        <v/>
      </c>
      <c r="T19" s="243" t="str">
        <f>IF('ประเมินตัวชี้วัด  '!T19="","",'ประเมินตัวชี้วัด  '!T19)</f>
        <v/>
      </c>
      <c r="U19" s="243" t="str">
        <f>IF('ประเมินตัวชี้วัด  '!U19="","",'ประเมินตัวชี้วัด  '!U19)</f>
        <v/>
      </c>
      <c r="V19" s="243" t="str">
        <f>IF('ประเมินตัวชี้วัด  '!V19="","",'ประเมินตัวชี้วัด  '!V19)</f>
        <v/>
      </c>
      <c r="W19" s="243" t="str">
        <f>IF('ประเมินตัวชี้วัด  '!W19="","",'ประเมินตัวชี้วัด  '!W19)</f>
        <v/>
      </c>
      <c r="X19" s="243" t="str">
        <f>IF('ประเมินตัวชี้วัด  '!X19="","",'ประเมินตัวชี้วัด  '!X19)</f>
        <v/>
      </c>
      <c r="Y19" s="243" t="str">
        <f>IF('ประเมินตัวชี้วัด  '!Y19="","",'ประเมินตัวชี้วัด  '!Y19)</f>
        <v/>
      </c>
      <c r="Z19" s="243" t="str">
        <f>IF('ประเมินตัวชี้วัด  '!Z19="","",'ประเมินตัวชี้วัด  '!Z19)</f>
        <v/>
      </c>
      <c r="AA19" s="243" t="str">
        <f>IF('ประเมินตัวชี้วัด  '!AA19="","",'ประเมินตัวชี้วัด  '!AA19)</f>
        <v/>
      </c>
      <c r="AB19" s="243" t="str">
        <f>IF('ประเมินตัวชี้วัด  '!AB19="","",'ประเมินตัวชี้วัด  '!AB19)</f>
        <v/>
      </c>
      <c r="AC19" s="243" t="str">
        <f>IF('ประเมินตัวชี้วัด  '!AC19="","",'ประเมินตัวชี้วัด  '!AC19)</f>
        <v/>
      </c>
      <c r="AD19" s="243" t="str">
        <f>IF('ประเมินตัวชี้วัด  '!AD19="","",'ประเมินตัวชี้วัด  '!AD19)</f>
        <v/>
      </c>
      <c r="AE19" s="243" t="str">
        <f>IF('ประเมินตัวชี้วัด  '!AE19="","",'ประเมินตัวชี้วัด  '!AE19)</f>
        <v/>
      </c>
      <c r="AF19" s="243" t="str">
        <f>IF('ประเมินตัวชี้วัด  '!AF19="","",'ประเมินตัวชี้วัด  '!AF19)</f>
        <v/>
      </c>
      <c r="AG19" s="243" t="str">
        <f>IF('ประเมินตัวชี้วัด  '!AG19="","",'ประเมินตัวชี้วัด  '!AG19)</f>
        <v/>
      </c>
      <c r="AH19" s="243" t="str">
        <f>IF('ประเมินตัวชี้วัด  '!AH19="","",'ประเมินตัวชี้วัด  '!AH19)</f>
        <v/>
      </c>
      <c r="AI19" s="243" t="str">
        <f>IF('ประเมินตัวชี้วัด  '!AI19="","",'ประเมินตัวชี้วัด  '!AI19)</f>
        <v/>
      </c>
      <c r="AJ19" s="243" t="str">
        <f>IF('ประเมินตัวชี้วัด  '!AJ19="","",'ประเมินตัวชี้วัด  '!AJ19)</f>
        <v/>
      </c>
      <c r="AK19" s="243" t="str">
        <f>IF('ประเมินตัวชี้วัด  '!AK19="","",'ประเมินตัวชี้วัด  '!AK19)</f>
        <v/>
      </c>
      <c r="AL19" s="243" t="str">
        <f>IF('ประเมินตัวชี้วัด  '!AL19="","",'ประเมินตัวชี้วัด  '!AL19)</f>
        <v/>
      </c>
      <c r="AM19" s="243" t="str">
        <f>IF('ประเมินตัวชี้วัด  '!AM19="","",'ประเมินตัวชี้วัด  '!AM19)</f>
        <v/>
      </c>
      <c r="AN19" s="243" t="str">
        <f>IF('ประเมินตัวชี้วัด  '!AN19="","",'ประเมินตัวชี้วัด  '!AN19)</f>
        <v/>
      </c>
      <c r="AO19" s="243" t="str">
        <f>IF('ประเมินตัวชี้วัด  '!AO19="","",'ประเมินตัวชี้วัด  '!AO19)</f>
        <v/>
      </c>
      <c r="AP19" s="243" t="str">
        <f>IF('ประเมินตัวชี้วัด  '!AP19="","",'ประเมินตัวชี้วัด  '!AP19)</f>
        <v/>
      </c>
      <c r="AQ19" s="243" t="str">
        <f>IF('ประเมินตัวชี้วัด  '!AQ19="","",'ประเมินตัวชี้วัด  '!AQ19)</f>
        <v/>
      </c>
      <c r="AR19" s="243" t="str">
        <f>IF('ประเมินตัวชี้วัด  '!AR19="","",'ประเมินตัวชี้วัด  '!AR19)</f>
        <v/>
      </c>
      <c r="AS19" s="243" t="str">
        <f>IF('ประเมินตัวชี้วัด  '!AS19="","",'ประเมินตัวชี้วัด  '!AS19)</f>
        <v/>
      </c>
      <c r="AT19" s="243" t="str">
        <f>IF('ประเมินตัวชี้วัด  '!AT19="","",'ประเมินตัวชี้วัด  '!AT19)</f>
        <v/>
      </c>
      <c r="AU19" s="243" t="str">
        <f>IF('ประเมินตัวชี้วัด  '!AU19="","",'ประเมินตัวชี้วัด  '!AU19)</f>
        <v/>
      </c>
      <c r="AV19" s="243" t="str">
        <f>IF('ประเมินตัวชี้วัด  '!AV19="","",'ประเมินตัวชี้วัด  '!AV19)</f>
        <v/>
      </c>
      <c r="AW19" s="243" t="str">
        <f>IF('ประเมินตัวชี้วัด  '!AW19="","",'ประเมินตัวชี้วัด  '!AW19)</f>
        <v/>
      </c>
      <c r="AX19" s="185"/>
      <c r="AY19" s="227"/>
    </row>
    <row r="20" spans="2:51" s="181" customFormat="1" ht="17.100000000000001" customHeight="1">
      <c r="B20" s="227"/>
      <c r="C20" s="183"/>
      <c r="D20" s="238" t="str">
        <f>IF(ข้อมูลนร.2!D17="","",ข้อมูลนร.2!D17)</f>
        <v/>
      </c>
      <c r="E20" s="680" t="str">
        <f>IF(ข้อมูลนร.2!G17="","",ข้อมูลนร.2!G17)</f>
        <v/>
      </c>
      <c r="F20" s="681"/>
      <c r="G20" s="239"/>
      <c r="H20" s="243" t="str">
        <f>IF('ประเมินตัวชี้วัด  '!H20="","",'ประเมินตัวชี้วัด  '!H20)</f>
        <v/>
      </c>
      <c r="I20" s="243" t="str">
        <f>IF('ประเมินตัวชี้วัด  '!I20="","",'ประเมินตัวชี้วัด  '!I20)</f>
        <v/>
      </c>
      <c r="J20" s="243" t="str">
        <f>IF('ประเมินตัวชี้วัด  '!J20="","",'ประเมินตัวชี้วัด  '!J20)</f>
        <v/>
      </c>
      <c r="K20" s="243" t="str">
        <f>IF('ประเมินตัวชี้วัด  '!K20="","",'ประเมินตัวชี้วัด  '!K20)</f>
        <v/>
      </c>
      <c r="L20" s="243" t="str">
        <f>IF('ประเมินตัวชี้วัด  '!L20="","",'ประเมินตัวชี้วัด  '!L20)</f>
        <v/>
      </c>
      <c r="M20" s="243" t="str">
        <f>IF('ประเมินตัวชี้วัด  '!M20="","",'ประเมินตัวชี้วัด  '!M20)</f>
        <v/>
      </c>
      <c r="N20" s="243" t="str">
        <f>IF('ประเมินตัวชี้วัด  '!N20="","",'ประเมินตัวชี้วัด  '!N20)</f>
        <v/>
      </c>
      <c r="O20" s="243" t="str">
        <f>IF('ประเมินตัวชี้วัด  '!O20="","",'ประเมินตัวชี้วัด  '!O20)</f>
        <v/>
      </c>
      <c r="P20" s="243" t="str">
        <f>IF('ประเมินตัวชี้วัด  '!P20="","",'ประเมินตัวชี้วัด  '!P20)</f>
        <v/>
      </c>
      <c r="Q20" s="243" t="str">
        <f>IF('ประเมินตัวชี้วัด  '!Q20="","",'ประเมินตัวชี้วัด  '!Q20)</f>
        <v/>
      </c>
      <c r="R20" s="243" t="str">
        <f>IF('ประเมินตัวชี้วัด  '!R20="","",'ประเมินตัวชี้วัด  '!R20)</f>
        <v/>
      </c>
      <c r="S20" s="243" t="str">
        <f>IF('ประเมินตัวชี้วัด  '!S20="","",'ประเมินตัวชี้วัด  '!S20)</f>
        <v/>
      </c>
      <c r="T20" s="243" t="str">
        <f>IF('ประเมินตัวชี้วัด  '!T20="","",'ประเมินตัวชี้วัด  '!T20)</f>
        <v/>
      </c>
      <c r="U20" s="243" t="str">
        <f>IF('ประเมินตัวชี้วัด  '!U20="","",'ประเมินตัวชี้วัด  '!U20)</f>
        <v/>
      </c>
      <c r="V20" s="243" t="str">
        <f>IF('ประเมินตัวชี้วัด  '!V20="","",'ประเมินตัวชี้วัด  '!V20)</f>
        <v/>
      </c>
      <c r="W20" s="243" t="str">
        <f>IF('ประเมินตัวชี้วัด  '!W20="","",'ประเมินตัวชี้วัด  '!W20)</f>
        <v/>
      </c>
      <c r="X20" s="243" t="str">
        <f>IF('ประเมินตัวชี้วัด  '!X20="","",'ประเมินตัวชี้วัด  '!X20)</f>
        <v/>
      </c>
      <c r="Y20" s="243" t="str">
        <f>IF('ประเมินตัวชี้วัด  '!Y20="","",'ประเมินตัวชี้วัด  '!Y20)</f>
        <v/>
      </c>
      <c r="Z20" s="243" t="str">
        <f>IF('ประเมินตัวชี้วัด  '!Z20="","",'ประเมินตัวชี้วัด  '!Z20)</f>
        <v/>
      </c>
      <c r="AA20" s="243" t="str">
        <f>IF('ประเมินตัวชี้วัด  '!AA20="","",'ประเมินตัวชี้วัด  '!AA20)</f>
        <v/>
      </c>
      <c r="AB20" s="243" t="str">
        <f>IF('ประเมินตัวชี้วัด  '!AB20="","",'ประเมินตัวชี้วัด  '!AB20)</f>
        <v/>
      </c>
      <c r="AC20" s="243" t="str">
        <f>IF('ประเมินตัวชี้วัด  '!AC20="","",'ประเมินตัวชี้วัด  '!AC20)</f>
        <v/>
      </c>
      <c r="AD20" s="243" t="str">
        <f>IF('ประเมินตัวชี้วัด  '!AD20="","",'ประเมินตัวชี้วัด  '!AD20)</f>
        <v/>
      </c>
      <c r="AE20" s="243" t="str">
        <f>IF('ประเมินตัวชี้วัด  '!AE20="","",'ประเมินตัวชี้วัด  '!AE20)</f>
        <v/>
      </c>
      <c r="AF20" s="243" t="str">
        <f>IF('ประเมินตัวชี้วัด  '!AF20="","",'ประเมินตัวชี้วัด  '!AF20)</f>
        <v/>
      </c>
      <c r="AG20" s="243" t="str">
        <f>IF('ประเมินตัวชี้วัด  '!AG20="","",'ประเมินตัวชี้วัด  '!AG20)</f>
        <v/>
      </c>
      <c r="AH20" s="243" t="str">
        <f>IF('ประเมินตัวชี้วัด  '!AH20="","",'ประเมินตัวชี้วัด  '!AH20)</f>
        <v/>
      </c>
      <c r="AI20" s="243" t="str">
        <f>IF('ประเมินตัวชี้วัด  '!AI20="","",'ประเมินตัวชี้วัด  '!AI20)</f>
        <v/>
      </c>
      <c r="AJ20" s="243" t="str">
        <f>IF('ประเมินตัวชี้วัด  '!AJ20="","",'ประเมินตัวชี้วัด  '!AJ20)</f>
        <v/>
      </c>
      <c r="AK20" s="243" t="str">
        <f>IF('ประเมินตัวชี้วัด  '!AK20="","",'ประเมินตัวชี้วัด  '!AK20)</f>
        <v/>
      </c>
      <c r="AL20" s="243" t="str">
        <f>IF('ประเมินตัวชี้วัด  '!AL20="","",'ประเมินตัวชี้วัด  '!AL20)</f>
        <v/>
      </c>
      <c r="AM20" s="243" t="str">
        <f>IF('ประเมินตัวชี้วัด  '!AM20="","",'ประเมินตัวชี้วัด  '!AM20)</f>
        <v/>
      </c>
      <c r="AN20" s="243" t="str">
        <f>IF('ประเมินตัวชี้วัด  '!AN20="","",'ประเมินตัวชี้วัด  '!AN20)</f>
        <v/>
      </c>
      <c r="AO20" s="243" t="str">
        <f>IF('ประเมินตัวชี้วัด  '!AO20="","",'ประเมินตัวชี้วัด  '!AO20)</f>
        <v/>
      </c>
      <c r="AP20" s="243" t="str">
        <f>IF('ประเมินตัวชี้วัด  '!AP20="","",'ประเมินตัวชี้วัด  '!AP20)</f>
        <v/>
      </c>
      <c r="AQ20" s="243" t="str">
        <f>IF('ประเมินตัวชี้วัด  '!AQ20="","",'ประเมินตัวชี้วัด  '!AQ20)</f>
        <v/>
      </c>
      <c r="AR20" s="243" t="str">
        <f>IF('ประเมินตัวชี้วัด  '!AR20="","",'ประเมินตัวชี้วัด  '!AR20)</f>
        <v/>
      </c>
      <c r="AS20" s="243" t="str">
        <f>IF('ประเมินตัวชี้วัด  '!AS20="","",'ประเมินตัวชี้วัด  '!AS20)</f>
        <v/>
      </c>
      <c r="AT20" s="243" t="str">
        <f>IF('ประเมินตัวชี้วัด  '!AT20="","",'ประเมินตัวชี้วัด  '!AT20)</f>
        <v/>
      </c>
      <c r="AU20" s="243" t="str">
        <f>IF('ประเมินตัวชี้วัด  '!AU20="","",'ประเมินตัวชี้วัด  '!AU20)</f>
        <v/>
      </c>
      <c r="AV20" s="243" t="str">
        <f>IF('ประเมินตัวชี้วัด  '!AV20="","",'ประเมินตัวชี้วัด  '!AV20)</f>
        <v/>
      </c>
      <c r="AW20" s="243" t="str">
        <f>IF('ประเมินตัวชี้วัด  '!AW20="","",'ประเมินตัวชี้วัด  '!AW20)</f>
        <v/>
      </c>
      <c r="AX20" s="185"/>
      <c r="AY20" s="227"/>
    </row>
    <row r="21" spans="2:51" s="181" customFormat="1" ht="17.100000000000001" customHeight="1">
      <c r="B21" s="227"/>
      <c r="C21" s="183"/>
      <c r="D21" s="238" t="str">
        <f>IF(ข้อมูลนร.2!D18="","",ข้อมูลนร.2!D18)</f>
        <v/>
      </c>
      <c r="E21" s="680" t="str">
        <f>IF(ข้อมูลนร.2!G18="","",ข้อมูลนร.2!G18)</f>
        <v/>
      </c>
      <c r="F21" s="681"/>
      <c r="G21" s="239"/>
      <c r="H21" s="243" t="str">
        <f>IF('ประเมินตัวชี้วัด  '!H21="","",'ประเมินตัวชี้วัด  '!H21)</f>
        <v/>
      </c>
      <c r="I21" s="243" t="str">
        <f>IF('ประเมินตัวชี้วัด  '!I21="","",'ประเมินตัวชี้วัด  '!I21)</f>
        <v/>
      </c>
      <c r="J21" s="243" t="str">
        <f>IF('ประเมินตัวชี้วัด  '!J21="","",'ประเมินตัวชี้วัด  '!J21)</f>
        <v/>
      </c>
      <c r="K21" s="243" t="str">
        <f>IF('ประเมินตัวชี้วัด  '!K21="","",'ประเมินตัวชี้วัด  '!K21)</f>
        <v/>
      </c>
      <c r="L21" s="243" t="str">
        <f>IF('ประเมินตัวชี้วัด  '!L21="","",'ประเมินตัวชี้วัด  '!L21)</f>
        <v/>
      </c>
      <c r="M21" s="243" t="str">
        <f>IF('ประเมินตัวชี้วัด  '!M21="","",'ประเมินตัวชี้วัด  '!M21)</f>
        <v/>
      </c>
      <c r="N21" s="243" t="str">
        <f>IF('ประเมินตัวชี้วัด  '!N21="","",'ประเมินตัวชี้วัด  '!N21)</f>
        <v/>
      </c>
      <c r="O21" s="243" t="str">
        <f>IF('ประเมินตัวชี้วัด  '!O21="","",'ประเมินตัวชี้วัด  '!O21)</f>
        <v/>
      </c>
      <c r="P21" s="243" t="str">
        <f>IF('ประเมินตัวชี้วัด  '!P21="","",'ประเมินตัวชี้วัด  '!P21)</f>
        <v/>
      </c>
      <c r="Q21" s="243" t="str">
        <f>IF('ประเมินตัวชี้วัด  '!Q21="","",'ประเมินตัวชี้วัด  '!Q21)</f>
        <v/>
      </c>
      <c r="R21" s="243" t="str">
        <f>IF('ประเมินตัวชี้วัด  '!R21="","",'ประเมินตัวชี้วัด  '!R21)</f>
        <v/>
      </c>
      <c r="S21" s="243" t="str">
        <f>IF('ประเมินตัวชี้วัด  '!S21="","",'ประเมินตัวชี้วัด  '!S21)</f>
        <v/>
      </c>
      <c r="T21" s="243" t="str">
        <f>IF('ประเมินตัวชี้วัด  '!T21="","",'ประเมินตัวชี้วัด  '!T21)</f>
        <v/>
      </c>
      <c r="U21" s="243" t="str">
        <f>IF('ประเมินตัวชี้วัด  '!U21="","",'ประเมินตัวชี้วัด  '!U21)</f>
        <v/>
      </c>
      <c r="V21" s="243" t="str">
        <f>IF('ประเมินตัวชี้วัด  '!V21="","",'ประเมินตัวชี้วัด  '!V21)</f>
        <v/>
      </c>
      <c r="W21" s="243" t="str">
        <f>IF('ประเมินตัวชี้วัด  '!W21="","",'ประเมินตัวชี้วัด  '!W21)</f>
        <v/>
      </c>
      <c r="X21" s="243" t="str">
        <f>IF('ประเมินตัวชี้วัด  '!X21="","",'ประเมินตัวชี้วัด  '!X21)</f>
        <v/>
      </c>
      <c r="Y21" s="243" t="str">
        <f>IF('ประเมินตัวชี้วัด  '!Y21="","",'ประเมินตัวชี้วัด  '!Y21)</f>
        <v/>
      </c>
      <c r="Z21" s="243" t="str">
        <f>IF('ประเมินตัวชี้วัด  '!Z21="","",'ประเมินตัวชี้วัด  '!Z21)</f>
        <v/>
      </c>
      <c r="AA21" s="243" t="str">
        <f>IF('ประเมินตัวชี้วัด  '!AA21="","",'ประเมินตัวชี้วัด  '!AA21)</f>
        <v/>
      </c>
      <c r="AB21" s="243" t="str">
        <f>IF('ประเมินตัวชี้วัด  '!AB21="","",'ประเมินตัวชี้วัด  '!AB21)</f>
        <v/>
      </c>
      <c r="AC21" s="243" t="str">
        <f>IF('ประเมินตัวชี้วัด  '!AC21="","",'ประเมินตัวชี้วัด  '!AC21)</f>
        <v/>
      </c>
      <c r="AD21" s="243" t="str">
        <f>IF('ประเมินตัวชี้วัด  '!AD21="","",'ประเมินตัวชี้วัด  '!AD21)</f>
        <v/>
      </c>
      <c r="AE21" s="243" t="str">
        <f>IF('ประเมินตัวชี้วัด  '!AE21="","",'ประเมินตัวชี้วัด  '!AE21)</f>
        <v/>
      </c>
      <c r="AF21" s="243" t="str">
        <f>IF('ประเมินตัวชี้วัด  '!AF21="","",'ประเมินตัวชี้วัด  '!AF21)</f>
        <v/>
      </c>
      <c r="AG21" s="243" t="str">
        <f>IF('ประเมินตัวชี้วัด  '!AG21="","",'ประเมินตัวชี้วัด  '!AG21)</f>
        <v/>
      </c>
      <c r="AH21" s="243" t="str">
        <f>IF('ประเมินตัวชี้วัด  '!AH21="","",'ประเมินตัวชี้วัด  '!AH21)</f>
        <v/>
      </c>
      <c r="AI21" s="243" t="str">
        <f>IF('ประเมินตัวชี้วัด  '!AI21="","",'ประเมินตัวชี้วัด  '!AI21)</f>
        <v/>
      </c>
      <c r="AJ21" s="243" t="str">
        <f>IF('ประเมินตัวชี้วัด  '!AJ21="","",'ประเมินตัวชี้วัด  '!AJ21)</f>
        <v/>
      </c>
      <c r="AK21" s="243" t="str">
        <f>IF('ประเมินตัวชี้วัด  '!AK21="","",'ประเมินตัวชี้วัด  '!AK21)</f>
        <v/>
      </c>
      <c r="AL21" s="243" t="str">
        <f>IF('ประเมินตัวชี้วัด  '!AL21="","",'ประเมินตัวชี้วัด  '!AL21)</f>
        <v/>
      </c>
      <c r="AM21" s="243" t="str">
        <f>IF('ประเมินตัวชี้วัด  '!AM21="","",'ประเมินตัวชี้วัด  '!AM21)</f>
        <v/>
      </c>
      <c r="AN21" s="243" t="str">
        <f>IF('ประเมินตัวชี้วัด  '!AN21="","",'ประเมินตัวชี้วัด  '!AN21)</f>
        <v/>
      </c>
      <c r="AO21" s="243" t="str">
        <f>IF('ประเมินตัวชี้วัด  '!AO21="","",'ประเมินตัวชี้วัด  '!AO21)</f>
        <v/>
      </c>
      <c r="AP21" s="243" t="str">
        <f>IF('ประเมินตัวชี้วัด  '!AP21="","",'ประเมินตัวชี้วัด  '!AP21)</f>
        <v/>
      </c>
      <c r="AQ21" s="243" t="str">
        <f>IF('ประเมินตัวชี้วัด  '!AQ21="","",'ประเมินตัวชี้วัด  '!AQ21)</f>
        <v/>
      </c>
      <c r="AR21" s="243" t="str">
        <f>IF('ประเมินตัวชี้วัด  '!AR21="","",'ประเมินตัวชี้วัด  '!AR21)</f>
        <v/>
      </c>
      <c r="AS21" s="243" t="str">
        <f>IF('ประเมินตัวชี้วัด  '!AS21="","",'ประเมินตัวชี้วัด  '!AS21)</f>
        <v/>
      </c>
      <c r="AT21" s="243" t="str">
        <f>IF('ประเมินตัวชี้วัด  '!AT21="","",'ประเมินตัวชี้วัด  '!AT21)</f>
        <v/>
      </c>
      <c r="AU21" s="243" t="str">
        <f>IF('ประเมินตัวชี้วัด  '!AU21="","",'ประเมินตัวชี้วัด  '!AU21)</f>
        <v/>
      </c>
      <c r="AV21" s="243" t="str">
        <f>IF('ประเมินตัวชี้วัด  '!AV21="","",'ประเมินตัวชี้วัด  '!AV21)</f>
        <v/>
      </c>
      <c r="AW21" s="243" t="str">
        <f>IF('ประเมินตัวชี้วัด  '!AW21="","",'ประเมินตัวชี้วัด  '!AW21)</f>
        <v/>
      </c>
      <c r="AX21" s="185"/>
      <c r="AY21" s="227"/>
    </row>
    <row r="22" spans="2:51" s="181" customFormat="1" ht="17.100000000000001" customHeight="1">
      <c r="B22" s="227"/>
      <c r="C22" s="183"/>
      <c r="D22" s="238" t="str">
        <f>IF(ข้อมูลนร.2!D19="","",ข้อมูลนร.2!D19)</f>
        <v/>
      </c>
      <c r="E22" s="680" t="str">
        <f>IF(ข้อมูลนร.2!G19="","",ข้อมูลนร.2!G19)</f>
        <v/>
      </c>
      <c r="F22" s="681"/>
      <c r="G22" s="239"/>
      <c r="H22" s="243" t="str">
        <f>IF('ประเมินตัวชี้วัด  '!H22="","",'ประเมินตัวชี้วัด  '!H22)</f>
        <v/>
      </c>
      <c r="I22" s="243" t="str">
        <f>IF('ประเมินตัวชี้วัด  '!I22="","",'ประเมินตัวชี้วัด  '!I22)</f>
        <v/>
      </c>
      <c r="J22" s="243" t="str">
        <f>IF('ประเมินตัวชี้วัด  '!J22="","",'ประเมินตัวชี้วัด  '!J22)</f>
        <v/>
      </c>
      <c r="K22" s="243" t="str">
        <f>IF('ประเมินตัวชี้วัด  '!K22="","",'ประเมินตัวชี้วัด  '!K22)</f>
        <v/>
      </c>
      <c r="L22" s="243" t="str">
        <f>IF('ประเมินตัวชี้วัด  '!L22="","",'ประเมินตัวชี้วัด  '!L22)</f>
        <v/>
      </c>
      <c r="M22" s="243" t="str">
        <f>IF('ประเมินตัวชี้วัด  '!M22="","",'ประเมินตัวชี้วัด  '!M22)</f>
        <v/>
      </c>
      <c r="N22" s="243" t="str">
        <f>IF('ประเมินตัวชี้วัด  '!N22="","",'ประเมินตัวชี้วัด  '!N22)</f>
        <v/>
      </c>
      <c r="O22" s="243" t="str">
        <f>IF('ประเมินตัวชี้วัด  '!O22="","",'ประเมินตัวชี้วัด  '!O22)</f>
        <v/>
      </c>
      <c r="P22" s="243" t="str">
        <f>IF('ประเมินตัวชี้วัด  '!P22="","",'ประเมินตัวชี้วัด  '!P22)</f>
        <v/>
      </c>
      <c r="Q22" s="243" t="str">
        <f>IF('ประเมินตัวชี้วัด  '!Q22="","",'ประเมินตัวชี้วัด  '!Q22)</f>
        <v/>
      </c>
      <c r="R22" s="243" t="str">
        <f>IF('ประเมินตัวชี้วัด  '!R22="","",'ประเมินตัวชี้วัด  '!R22)</f>
        <v/>
      </c>
      <c r="S22" s="243" t="str">
        <f>IF('ประเมินตัวชี้วัด  '!S22="","",'ประเมินตัวชี้วัด  '!S22)</f>
        <v/>
      </c>
      <c r="T22" s="243" t="str">
        <f>IF('ประเมินตัวชี้วัด  '!T22="","",'ประเมินตัวชี้วัด  '!T22)</f>
        <v/>
      </c>
      <c r="U22" s="243" t="str">
        <f>IF('ประเมินตัวชี้วัด  '!U22="","",'ประเมินตัวชี้วัด  '!U22)</f>
        <v/>
      </c>
      <c r="V22" s="243" t="str">
        <f>IF('ประเมินตัวชี้วัด  '!V22="","",'ประเมินตัวชี้วัด  '!V22)</f>
        <v/>
      </c>
      <c r="W22" s="243" t="str">
        <f>IF('ประเมินตัวชี้วัด  '!W22="","",'ประเมินตัวชี้วัด  '!W22)</f>
        <v/>
      </c>
      <c r="X22" s="243" t="str">
        <f>IF('ประเมินตัวชี้วัด  '!X22="","",'ประเมินตัวชี้วัด  '!X22)</f>
        <v/>
      </c>
      <c r="Y22" s="243" t="str">
        <f>IF('ประเมินตัวชี้วัด  '!Y22="","",'ประเมินตัวชี้วัด  '!Y22)</f>
        <v/>
      </c>
      <c r="Z22" s="243" t="str">
        <f>IF('ประเมินตัวชี้วัด  '!Z22="","",'ประเมินตัวชี้วัด  '!Z22)</f>
        <v/>
      </c>
      <c r="AA22" s="243" t="str">
        <f>IF('ประเมินตัวชี้วัด  '!AA22="","",'ประเมินตัวชี้วัด  '!AA22)</f>
        <v/>
      </c>
      <c r="AB22" s="243" t="str">
        <f>IF('ประเมินตัวชี้วัด  '!AB22="","",'ประเมินตัวชี้วัด  '!AB22)</f>
        <v/>
      </c>
      <c r="AC22" s="243" t="str">
        <f>IF('ประเมินตัวชี้วัด  '!AC22="","",'ประเมินตัวชี้วัด  '!AC22)</f>
        <v/>
      </c>
      <c r="AD22" s="243" t="str">
        <f>IF('ประเมินตัวชี้วัด  '!AD22="","",'ประเมินตัวชี้วัด  '!AD22)</f>
        <v/>
      </c>
      <c r="AE22" s="243" t="str">
        <f>IF('ประเมินตัวชี้วัด  '!AE22="","",'ประเมินตัวชี้วัด  '!AE22)</f>
        <v/>
      </c>
      <c r="AF22" s="243" t="str">
        <f>IF('ประเมินตัวชี้วัด  '!AF22="","",'ประเมินตัวชี้วัด  '!AF22)</f>
        <v/>
      </c>
      <c r="AG22" s="243" t="str">
        <f>IF('ประเมินตัวชี้วัด  '!AG22="","",'ประเมินตัวชี้วัด  '!AG22)</f>
        <v/>
      </c>
      <c r="AH22" s="243" t="str">
        <f>IF('ประเมินตัวชี้วัด  '!AH22="","",'ประเมินตัวชี้วัด  '!AH22)</f>
        <v/>
      </c>
      <c r="AI22" s="243" t="str">
        <f>IF('ประเมินตัวชี้วัด  '!AI22="","",'ประเมินตัวชี้วัด  '!AI22)</f>
        <v/>
      </c>
      <c r="AJ22" s="243" t="str">
        <f>IF('ประเมินตัวชี้วัด  '!AJ22="","",'ประเมินตัวชี้วัด  '!AJ22)</f>
        <v/>
      </c>
      <c r="AK22" s="243" t="str">
        <f>IF('ประเมินตัวชี้วัด  '!AK22="","",'ประเมินตัวชี้วัด  '!AK22)</f>
        <v/>
      </c>
      <c r="AL22" s="243" t="str">
        <f>IF('ประเมินตัวชี้วัด  '!AL22="","",'ประเมินตัวชี้วัด  '!AL22)</f>
        <v/>
      </c>
      <c r="AM22" s="243" t="str">
        <f>IF('ประเมินตัวชี้วัด  '!AM22="","",'ประเมินตัวชี้วัด  '!AM22)</f>
        <v/>
      </c>
      <c r="AN22" s="243" t="str">
        <f>IF('ประเมินตัวชี้วัด  '!AN22="","",'ประเมินตัวชี้วัด  '!AN22)</f>
        <v/>
      </c>
      <c r="AO22" s="243" t="str">
        <f>IF('ประเมินตัวชี้วัด  '!AO22="","",'ประเมินตัวชี้วัด  '!AO22)</f>
        <v/>
      </c>
      <c r="AP22" s="243" t="str">
        <f>IF('ประเมินตัวชี้วัด  '!AP22="","",'ประเมินตัวชี้วัด  '!AP22)</f>
        <v/>
      </c>
      <c r="AQ22" s="243" t="str">
        <f>IF('ประเมินตัวชี้วัด  '!AQ22="","",'ประเมินตัวชี้วัด  '!AQ22)</f>
        <v/>
      </c>
      <c r="AR22" s="243" t="str">
        <f>IF('ประเมินตัวชี้วัด  '!AR22="","",'ประเมินตัวชี้วัด  '!AR22)</f>
        <v/>
      </c>
      <c r="AS22" s="243" t="str">
        <f>IF('ประเมินตัวชี้วัด  '!AS22="","",'ประเมินตัวชี้วัด  '!AS22)</f>
        <v/>
      </c>
      <c r="AT22" s="243" t="str">
        <f>IF('ประเมินตัวชี้วัด  '!AT22="","",'ประเมินตัวชี้วัด  '!AT22)</f>
        <v/>
      </c>
      <c r="AU22" s="243" t="str">
        <f>IF('ประเมินตัวชี้วัด  '!AU22="","",'ประเมินตัวชี้วัด  '!AU22)</f>
        <v/>
      </c>
      <c r="AV22" s="243" t="str">
        <f>IF('ประเมินตัวชี้วัด  '!AV22="","",'ประเมินตัวชี้วัด  '!AV22)</f>
        <v/>
      </c>
      <c r="AW22" s="243" t="str">
        <f>IF('ประเมินตัวชี้วัด  '!AW22="","",'ประเมินตัวชี้วัด  '!AW22)</f>
        <v/>
      </c>
      <c r="AX22" s="185"/>
      <c r="AY22" s="227"/>
    </row>
    <row r="23" spans="2:51" s="181" customFormat="1" ht="17.100000000000001" customHeight="1">
      <c r="B23" s="227"/>
      <c r="C23" s="183"/>
      <c r="D23" s="238" t="str">
        <f>IF(ข้อมูลนร.2!D20="","",ข้อมูลนร.2!D20)</f>
        <v/>
      </c>
      <c r="E23" s="680" t="str">
        <f>IF(ข้อมูลนร.2!G20="","",ข้อมูลนร.2!G20)</f>
        <v/>
      </c>
      <c r="F23" s="681"/>
      <c r="G23" s="239"/>
      <c r="H23" s="243" t="str">
        <f>IF('ประเมินตัวชี้วัด  '!H23="","",'ประเมินตัวชี้วัด  '!H23)</f>
        <v/>
      </c>
      <c r="I23" s="243" t="str">
        <f>IF('ประเมินตัวชี้วัด  '!I23="","",'ประเมินตัวชี้วัด  '!I23)</f>
        <v/>
      </c>
      <c r="J23" s="243" t="str">
        <f>IF('ประเมินตัวชี้วัด  '!J23="","",'ประเมินตัวชี้วัด  '!J23)</f>
        <v/>
      </c>
      <c r="K23" s="243" t="str">
        <f>IF('ประเมินตัวชี้วัด  '!K23="","",'ประเมินตัวชี้วัด  '!K23)</f>
        <v/>
      </c>
      <c r="L23" s="243" t="str">
        <f>IF('ประเมินตัวชี้วัด  '!L23="","",'ประเมินตัวชี้วัด  '!L23)</f>
        <v/>
      </c>
      <c r="M23" s="243" t="str">
        <f>IF('ประเมินตัวชี้วัด  '!M23="","",'ประเมินตัวชี้วัด  '!M23)</f>
        <v/>
      </c>
      <c r="N23" s="243" t="str">
        <f>IF('ประเมินตัวชี้วัด  '!N23="","",'ประเมินตัวชี้วัด  '!N23)</f>
        <v/>
      </c>
      <c r="O23" s="243" t="str">
        <f>IF('ประเมินตัวชี้วัด  '!O23="","",'ประเมินตัวชี้วัด  '!O23)</f>
        <v/>
      </c>
      <c r="P23" s="243" t="str">
        <f>IF('ประเมินตัวชี้วัด  '!P23="","",'ประเมินตัวชี้วัด  '!P23)</f>
        <v/>
      </c>
      <c r="Q23" s="243" t="str">
        <f>IF('ประเมินตัวชี้วัด  '!Q23="","",'ประเมินตัวชี้วัด  '!Q23)</f>
        <v/>
      </c>
      <c r="R23" s="243" t="str">
        <f>IF('ประเมินตัวชี้วัด  '!R23="","",'ประเมินตัวชี้วัด  '!R23)</f>
        <v/>
      </c>
      <c r="S23" s="243" t="str">
        <f>IF('ประเมินตัวชี้วัด  '!S23="","",'ประเมินตัวชี้วัด  '!S23)</f>
        <v/>
      </c>
      <c r="T23" s="243" t="str">
        <f>IF('ประเมินตัวชี้วัด  '!T23="","",'ประเมินตัวชี้วัด  '!T23)</f>
        <v/>
      </c>
      <c r="U23" s="243" t="str">
        <f>IF('ประเมินตัวชี้วัด  '!U23="","",'ประเมินตัวชี้วัด  '!U23)</f>
        <v/>
      </c>
      <c r="V23" s="243" t="str">
        <f>IF('ประเมินตัวชี้วัด  '!V23="","",'ประเมินตัวชี้วัด  '!V23)</f>
        <v/>
      </c>
      <c r="W23" s="243" t="str">
        <f>IF('ประเมินตัวชี้วัด  '!W23="","",'ประเมินตัวชี้วัด  '!W23)</f>
        <v/>
      </c>
      <c r="X23" s="243" t="str">
        <f>IF('ประเมินตัวชี้วัด  '!X23="","",'ประเมินตัวชี้วัด  '!X23)</f>
        <v/>
      </c>
      <c r="Y23" s="243" t="str">
        <f>IF('ประเมินตัวชี้วัด  '!Y23="","",'ประเมินตัวชี้วัด  '!Y23)</f>
        <v/>
      </c>
      <c r="Z23" s="243" t="str">
        <f>IF('ประเมินตัวชี้วัด  '!Z23="","",'ประเมินตัวชี้วัด  '!Z23)</f>
        <v/>
      </c>
      <c r="AA23" s="243" t="str">
        <f>IF('ประเมินตัวชี้วัด  '!AA23="","",'ประเมินตัวชี้วัด  '!AA23)</f>
        <v/>
      </c>
      <c r="AB23" s="243" t="str">
        <f>IF('ประเมินตัวชี้วัด  '!AB23="","",'ประเมินตัวชี้วัด  '!AB23)</f>
        <v/>
      </c>
      <c r="AC23" s="243" t="str">
        <f>IF('ประเมินตัวชี้วัด  '!AC23="","",'ประเมินตัวชี้วัด  '!AC23)</f>
        <v/>
      </c>
      <c r="AD23" s="243" t="str">
        <f>IF('ประเมินตัวชี้วัด  '!AD23="","",'ประเมินตัวชี้วัด  '!AD23)</f>
        <v/>
      </c>
      <c r="AE23" s="243" t="str">
        <f>IF('ประเมินตัวชี้วัด  '!AE23="","",'ประเมินตัวชี้วัด  '!AE23)</f>
        <v/>
      </c>
      <c r="AF23" s="243" t="str">
        <f>IF('ประเมินตัวชี้วัด  '!AF23="","",'ประเมินตัวชี้วัด  '!AF23)</f>
        <v/>
      </c>
      <c r="AG23" s="243" t="str">
        <f>IF('ประเมินตัวชี้วัด  '!AG23="","",'ประเมินตัวชี้วัด  '!AG23)</f>
        <v/>
      </c>
      <c r="AH23" s="243" t="str">
        <f>IF('ประเมินตัวชี้วัด  '!AH23="","",'ประเมินตัวชี้วัด  '!AH23)</f>
        <v/>
      </c>
      <c r="AI23" s="243" t="str">
        <f>IF('ประเมินตัวชี้วัด  '!AI23="","",'ประเมินตัวชี้วัด  '!AI23)</f>
        <v/>
      </c>
      <c r="AJ23" s="243" t="str">
        <f>IF('ประเมินตัวชี้วัด  '!AJ23="","",'ประเมินตัวชี้วัด  '!AJ23)</f>
        <v/>
      </c>
      <c r="AK23" s="243" t="str">
        <f>IF('ประเมินตัวชี้วัด  '!AK23="","",'ประเมินตัวชี้วัด  '!AK23)</f>
        <v/>
      </c>
      <c r="AL23" s="243" t="str">
        <f>IF('ประเมินตัวชี้วัด  '!AL23="","",'ประเมินตัวชี้วัด  '!AL23)</f>
        <v/>
      </c>
      <c r="AM23" s="243" t="str">
        <f>IF('ประเมินตัวชี้วัด  '!AM23="","",'ประเมินตัวชี้วัด  '!AM23)</f>
        <v/>
      </c>
      <c r="AN23" s="243" t="str">
        <f>IF('ประเมินตัวชี้วัด  '!AN23="","",'ประเมินตัวชี้วัด  '!AN23)</f>
        <v/>
      </c>
      <c r="AO23" s="243" t="str">
        <f>IF('ประเมินตัวชี้วัด  '!AO23="","",'ประเมินตัวชี้วัด  '!AO23)</f>
        <v/>
      </c>
      <c r="AP23" s="243" t="str">
        <f>IF('ประเมินตัวชี้วัด  '!AP23="","",'ประเมินตัวชี้วัด  '!AP23)</f>
        <v/>
      </c>
      <c r="AQ23" s="243" t="str">
        <f>IF('ประเมินตัวชี้วัด  '!AQ23="","",'ประเมินตัวชี้วัด  '!AQ23)</f>
        <v/>
      </c>
      <c r="AR23" s="243" t="str">
        <f>IF('ประเมินตัวชี้วัด  '!AR23="","",'ประเมินตัวชี้วัด  '!AR23)</f>
        <v/>
      </c>
      <c r="AS23" s="243" t="str">
        <f>IF('ประเมินตัวชี้วัด  '!AS23="","",'ประเมินตัวชี้วัด  '!AS23)</f>
        <v/>
      </c>
      <c r="AT23" s="243" t="str">
        <f>IF('ประเมินตัวชี้วัด  '!AT23="","",'ประเมินตัวชี้วัด  '!AT23)</f>
        <v/>
      </c>
      <c r="AU23" s="243" t="str">
        <f>IF('ประเมินตัวชี้วัด  '!AU23="","",'ประเมินตัวชี้วัด  '!AU23)</f>
        <v/>
      </c>
      <c r="AV23" s="243" t="str">
        <f>IF('ประเมินตัวชี้วัด  '!AV23="","",'ประเมินตัวชี้วัด  '!AV23)</f>
        <v/>
      </c>
      <c r="AW23" s="243" t="str">
        <f>IF('ประเมินตัวชี้วัด  '!AW23="","",'ประเมินตัวชี้วัด  '!AW23)</f>
        <v/>
      </c>
      <c r="AX23" s="185"/>
      <c r="AY23" s="227"/>
    </row>
    <row r="24" spans="2:51" s="181" customFormat="1" ht="17.100000000000001" customHeight="1">
      <c r="B24" s="227"/>
      <c r="C24" s="183"/>
      <c r="D24" s="238" t="str">
        <f>IF(ข้อมูลนร.2!D21="","",ข้อมูลนร.2!D21)</f>
        <v/>
      </c>
      <c r="E24" s="680" t="str">
        <f>IF(ข้อมูลนร.2!G21="","",ข้อมูลนร.2!G21)</f>
        <v/>
      </c>
      <c r="F24" s="681"/>
      <c r="G24" s="239"/>
      <c r="H24" s="243" t="str">
        <f>IF('ประเมินตัวชี้วัด  '!H24="","",'ประเมินตัวชี้วัด  '!H24)</f>
        <v/>
      </c>
      <c r="I24" s="243" t="str">
        <f>IF('ประเมินตัวชี้วัด  '!I24="","",'ประเมินตัวชี้วัด  '!I24)</f>
        <v/>
      </c>
      <c r="J24" s="243" t="str">
        <f>IF('ประเมินตัวชี้วัด  '!J24="","",'ประเมินตัวชี้วัด  '!J24)</f>
        <v/>
      </c>
      <c r="K24" s="243" t="str">
        <f>IF('ประเมินตัวชี้วัด  '!K24="","",'ประเมินตัวชี้วัด  '!K24)</f>
        <v/>
      </c>
      <c r="L24" s="243" t="str">
        <f>IF('ประเมินตัวชี้วัด  '!L24="","",'ประเมินตัวชี้วัด  '!L24)</f>
        <v/>
      </c>
      <c r="M24" s="243" t="str">
        <f>IF('ประเมินตัวชี้วัด  '!M24="","",'ประเมินตัวชี้วัด  '!M24)</f>
        <v/>
      </c>
      <c r="N24" s="243" t="str">
        <f>IF('ประเมินตัวชี้วัด  '!N24="","",'ประเมินตัวชี้วัด  '!N24)</f>
        <v/>
      </c>
      <c r="O24" s="243" t="str">
        <f>IF('ประเมินตัวชี้วัด  '!O24="","",'ประเมินตัวชี้วัด  '!O24)</f>
        <v/>
      </c>
      <c r="P24" s="243" t="str">
        <f>IF('ประเมินตัวชี้วัด  '!P24="","",'ประเมินตัวชี้วัด  '!P24)</f>
        <v/>
      </c>
      <c r="Q24" s="243" t="str">
        <f>IF('ประเมินตัวชี้วัด  '!Q24="","",'ประเมินตัวชี้วัด  '!Q24)</f>
        <v/>
      </c>
      <c r="R24" s="243" t="str">
        <f>IF('ประเมินตัวชี้วัด  '!R24="","",'ประเมินตัวชี้วัด  '!R24)</f>
        <v/>
      </c>
      <c r="S24" s="243" t="str">
        <f>IF('ประเมินตัวชี้วัด  '!S24="","",'ประเมินตัวชี้วัด  '!S24)</f>
        <v/>
      </c>
      <c r="T24" s="243" t="str">
        <f>IF('ประเมินตัวชี้วัด  '!T24="","",'ประเมินตัวชี้วัด  '!T24)</f>
        <v/>
      </c>
      <c r="U24" s="243" t="str">
        <f>IF('ประเมินตัวชี้วัด  '!U24="","",'ประเมินตัวชี้วัด  '!U24)</f>
        <v/>
      </c>
      <c r="V24" s="243" t="str">
        <f>IF('ประเมินตัวชี้วัด  '!V24="","",'ประเมินตัวชี้วัด  '!V24)</f>
        <v/>
      </c>
      <c r="W24" s="243" t="str">
        <f>IF('ประเมินตัวชี้วัด  '!W24="","",'ประเมินตัวชี้วัด  '!W24)</f>
        <v/>
      </c>
      <c r="X24" s="243" t="str">
        <f>IF('ประเมินตัวชี้วัด  '!X24="","",'ประเมินตัวชี้วัด  '!X24)</f>
        <v/>
      </c>
      <c r="Y24" s="243" t="str">
        <f>IF('ประเมินตัวชี้วัด  '!Y24="","",'ประเมินตัวชี้วัด  '!Y24)</f>
        <v/>
      </c>
      <c r="Z24" s="243" t="str">
        <f>IF('ประเมินตัวชี้วัด  '!Z24="","",'ประเมินตัวชี้วัด  '!Z24)</f>
        <v/>
      </c>
      <c r="AA24" s="243" t="str">
        <f>IF('ประเมินตัวชี้วัด  '!AA24="","",'ประเมินตัวชี้วัด  '!AA24)</f>
        <v/>
      </c>
      <c r="AB24" s="243" t="str">
        <f>IF('ประเมินตัวชี้วัด  '!AB24="","",'ประเมินตัวชี้วัด  '!AB24)</f>
        <v/>
      </c>
      <c r="AC24" s="243" t="str">
        <f>IF('ประเมินตัวชี้วัด  '!AC24="","",'ประเมินตัวชี้วัด  '!AC24)</f>
        <v/>
      </c>
      <c r="AD24" s="243" t="str">
        <f>IF('ประเมินตัวชี้วัด  '!AD24="","",'ประเมินตัวชี้วัด  '!AD24)</f>
        <v/>
      </c>
      <c r="AE24" s="243" t="str">
        <f>IF('ประเมินตัวชี้วัด  '!AE24="","",'ประเมินตัวชี้วัด  '!AE24)</f>
        <v/>
      </c>
      <c r="AF24" s="243" t="str">
        <f>IF('ประเมินตัวชี้วัด  '!AF24="","",'ประเมินตัวชี้วัด  '!AF24)</f>
        <v/>
      </c>
      <c r="AG24" s="243" t="str">
        <f>IF('ประเมินตัวชี้วัด  '!AG24="","",'ประเมินตัวชี้วัด  '!AG24)</f>
        <v/>
      </c>
      <c r="AH24" s="243" t="str">
        <f>IF('ประเมินตัวชี้วัด  '!AH24="","",'ประเมินตัวชี้วัด  '!AH24)</f>
        <v/>
      </c>
      <c r="AI24" s="243" t="str">
        <f>IF('ประเมินตัวชี้วัด  '!AI24="","",'ประเมินตัวชี้วัด  '!AI24)</f>
        <v/>
      </c>
      <c r="AJ24" s="243" t="str">
        <f>IF('ประเมินตัวชี้วัด  '!AJ24="","",'ประเมินตัวชี้วัด  '!AJ24)</f>
        <v/>
      </c>
      <c r="AK24" s="243" t="str">
        <f>IF('ประเมินตัวชี้วัด  '!AK24="","",'ประเมินตัวชี้วัด  '!AK24)</f>
        <v/>
      </c>
      <c r="AL24" s="243" t="str">
        <f>IF('ประเมินตัวชี้วัด  '!AL24="","",'ประเมินตัวชี้วัด  '!AL24)</f>
        <v/>
      </c>
      <c r="AM24" s="243" t="str">
        <f>IF('ประเมินตัวชี้วัด  '!AM24="","",'ประเมินตัวชี้วัด  '!AM24)</f>
        <v/>
      </c>
      <c r="AN24" s="243" t="str">
        <f>IF('ประเมินตัวชี้วัด  '!AN24="","",'ประเมินตัวชี้วัด  '!AN24)</f>
        <v/>
      </c>
      <c r="AO24" s="243" t="str">
        <f>IF('ประเมินตัวชี้วัด  '!AO24="","",'ประเมินตัวชี้วัด  '!AO24)</f>
        <v/>
      </c>
      <c r="AP24" s="243" t="str">
        <f>IF('ประเมินตัวชี้วัด  '!AP24="","",'ประเมินตัวชี้วัด  '!AP24)</f>
        <v/>
      </c>
      <c r="AQ24" s="243" t="str">
        <f>IF('ประเมินตัวชี้วัด  '!AQ24="","",'ประเมินตัวชี้วัด  '!AQ24)</f>
        <v/>
      </c>
      <c r="AR24" s="243" t="str">
        <f>IF('ประเมินตัวชี้วัด  '!AR24="","",'ประเมินตัวชี้วัด  '!AR24)</f>
        <v/>
      </c>
      <c r="AS24" s="243" t="str">
        <f>IF('ประเมินตัวชี้วัด  '!AS24="","",'ประเมินตัวชี้วัด  '!AS24)</f>
        <v/>
      </c>
      <c r="AT24" s="243" t="str">
        <f>IF('ประเมินตัวชี้วัด  '!AT24="","",'ประเมินตัวชี้วัด  '!AT24)</f>
        <v/>
      </c>
      <c r="AU24" s="243" t="str">
        <f>IF('ประเมินตัวชี้วัด  '!AU24="","",'ประเมินตัวชี้วัด  '!AU24)</f>
        <v/>
      </c>
      <c r="AV24" s="243" t="str">
        <f>IF('ประเมินตัวชี้วัด  '!AV24="","",'ประเมินตัวชี้วัด  '!AV24)</f>
        <v/>
      </c>
      <c r="AW24" s="243" t="str">
        <f>IF('ประเมินตัวชี้วัด  '!AW24="","",'ประเมินตัวชี้วัด  '!AW24)</f>
        <v/>
      </c>
      <c r="AX24" s="185"/>
      <c r="AY24" s="227"/>
    </row>
    <row r="25" spans="2:51" s="181" customFormat="1" ht="17.100000000000001" customHeight="1">
      <c r="B25" s="227"/>
      <c r="C25" s="183"/>
      <c r="D25" s="238" t="str">
        <f>IF(ข้อมูลนร.2!D22="","",ข้อมูลนร.2!D22)</f>
        <v/>
      </c>
      <c r="E25" s="680" t="str">
        <f>IF(ข้อมูลนร.2!G22="","",ข้อมูลนร.2!G22)</f>
        <v/>
      </c>
      <c r="F25" s="681"/>
      <c r="G25" s="239"/>
      <c r="H25" s="243" t="str">
        <f>IF('ประเมินตัวชี้วัด  '!H25="","",'ประเมินตัวชี้วัด  '!H25)</f>
        <v/>
      </c>
      <c r="I25" s="243" t="str">
        <f>IF('ประเมินตัวชี้วัด  '!I25="","",'ประเมินตัวชี้วัด  '!I25)</f>
        <v/>
      </c>
      <c r="J25" s="243" t="str">
        <f>IF('ประเมินตัวชี้วัด  '!J25="","",'ประเมินตัวชี้วัด  '!J25)</f>
        <v/>
      </c>
      <c r="K25" s="243" t="str">
        <f>IF('ประเมินตัวชี้วัด  '!K25="","",'ประเมินตัวชี้วัด  '!K25)</f>
        <v/>
      </c>
      <c r="L25" s="243" t="str">
        <f>IF('ประเมินตัวชี้วัด  '!L25="","",'ประเมินตัวชี้วัด  '!L25)</f>
        <v/>
      </c>
      <c r="M25" s="243" t="str">
        <f>IF('ประเมินตัวชี้วัด  '!M25="","",'ประเมินตัวชี้วัด  '!M25)</f>
        <v/>
      </c>
      <c r="N25" s="243" t="str">
        <f>IF('ประเมินตัวชี้วัด  '!N25="","",'ประเมินตัวชี้วัด  '!N25)</f>
        <v/>
      </c>
      <c r="O25" s="243" t="str">
        <f>IF('ประเมินตัวชี้วัด  '!O25="","",'ประเมินตัวชี้วัด  '!O25)</f>
        <v/>
      </c>
      <c r="P25" s="243" t="str">
        <f>IF('ประเมินตัวชี้วัด  '!P25="","",'ประเมินตัวชี้วัด  '!P25)</f>
        <v/>
      </c>
      <c r="Q25" s="243" t="str">
        <f>IF('ประเมินตัวชี้วัด  '!Q25="","",'ประเมินตัวชี้วัด  '!Q25)</f>
        <v/>
      </c>
      <c r="R25" s="243" t="str">
        <f>IF('ประเมินตัวชี้วัด  '!R25="","",'ประเมินตัวชี้วัด  '!R25)</f>
        <v/>
      </c>
      <c r="S25" s="243" t="str">
        <f>IF('ประเมินตัวชี้วัด  '!S25="","",'ประเมินตัวชี้วัด  '!S25)</f>
        <v/>
      </c>
      <c r="T25" s="243" t="str">
        <f>IF('ประเมินตัวชี้วัด  '!T25="","",'ประเมินตัวชี้วัด  '!T25)</f>
        <v/>
      </c>
      <c r="U25" s="243" t="str">
        <f>IF('ประเมินตัวชี้วัด  '!U25="","",'ประเมินตัวชี้วัด  '!U25)</f>
        <v/>
      </c>
      <c r="V25" s="243" t="str">
        <f>IF('ประเมินตัวชี้วัด  '!V25="","",'ประเมินตัวชี้วัด  '!V25)</f>
        <v/>
      </c>
      <c r="W25" s="243" t="str">
        <f>IF('ประเมินตัวชี้วัด  '!W25="","",'ประเมินตัวชี้วัด  '!W25)</f>
        <v/>
      </c>
      <c r="X25" s="243" t="str">
        <f>IF('ประเมินตัวชี้วัด  '!X25="","",'ประเมินตัวชี้วัด  '!X25)</f>
        <v/>
      </c>
      <c r="Y25" s="243" t="str">
        <f>IF('ประเมินตัวชี้วัด  '!Y25="","",'ประเมินตัวชี้วัด  '!Y25)</f>
        <v/>
      </c>
      <c r="Z25" s="243" t="str">
        <f>IF('ประเมินตัวชี้วัด  '!Z25="","",'ประเมินตัวชี้วัด  '!Z25)</f>
        <v/>
      </c>
      <c r="AA25" s="243" t="str">
        <f>IF('ประเมินตัวชี้วัด  '!AA25="","",'ประเมินตัวชี้วัด  '!AA25)</f>
        <v/>
      </c>
      <c r="AB25" s="243" t="str">
        <f>IF('ประเมินตัวชี้วัด  '!AB25="","",'ประเมินตัวชี้วัด  '!AB25)</f>
        <v/>
      </c>
      <c r="AC25" s="243" t="str">
        <f>IF('ประเมินตัวชี้วัด  '!AC25="","",'ประเมินตัวชี้วัด  '!AC25)</f>
        <v/>
      </c>
      <c r="AD25" s="243" t="str">
        <f>IF('ประเมินตัวชี้วัด  '!AD25="","",'ประเมินตัวชี้วัด  '!AD25)</f>
        <v/>
      </c>
      <c r="AE25" s="243" t="str">
        <f>IF('ประเมินตัวชี้วัด  '!AE25="","",'ประเมินตัวชี้วัด  '!AE25)</f>
        <v/>
      </c>
      <c r="AF25" s="243" t="str">
        <f>IF('ประเมินตัวชี้วัด  '!AF25="","",'ประเมินตัวชี้วัด  '!AF25)</f>
        <v/>
      </c>
      <c r="AG25" s="243" t="str">
        <f>IF('ประเมินตัวชี้วัด  '!AG25="","",'ประเมินตัวชี้วัด  '!AG25)</f>
        <v/>
      </c>
      <c r="AH25" s="243" t="str">
        <f>IF('ประเมินตัวชี้วัด  '!AH25="","",'ประเมินตัวชี้วัด  '!AH25)</f>
        <v/>
      </c>
      <c r="AI25" s="243" t="str">
        <f>IF('ประเมินตัวชี้วัด  '!AI25="","",'ประเมินตัวชี้วัด  '!AI25)</f>
        <v/>
      </c>
      <c r="AJ25" s="243" t="str">
        <f>IF('ประเมินตัวชี้วัด  '!AJ25="","",'ประเมินตัวชี้วัด  '!AJ25)</f>
        <v/>
      </c>
      <c r="AK25" s="243" t="str">
        <f>IF('ประเมินตัวชี้วัด  '!AK25="","",'ประเมินตัวชี้วัด  '!AK25)</f>
        <v/>
      </c>
      <c r="AL25" s="243" t="str">
        <f>IF('ประเมินตัวชี้วัด  '!AL25="","",'ประเมินตัวชี้วัด  '!AL25)</f>
        <v/>
      </c>
      <c r="AM25" s="243" t="str">
        <f>IF('ประเมินตัวชี้วัด  '!AM25="","",'ประเมินตัวชี้วัด  '!AM25)</f>
        <v/>
      </c>
      <c r="AN25" s="243" t="str">
        <f>IF('ประเมินตัวชี้วัด  '!AN25="","",'ประเมินตัวชี้วัด  '!AN25)</f>
        <v/>
      </c>
      <c r="AO25" s="243" t="str">
        <f>IF('ประเมินตัวชี้วัด  '!AO25="","",'ประเมินตัวชี้วัด  '!AO25)</f>
        <v/>
      </c>
      <c r="AP25" s="243" t="str">
        <f>IF('ประเมินตัวชี้วัด  '!AP25="","",'ประเมินตัวชี้วัด  '!AP25)</f>
        <v/>
      </c>
      <c r="AQ25" s="243" t="str">
        <f>IF('ประเมินตัวชี้วัด  '!AQ25="","",'ประเมินตัวชี้วัด  '!AQ25)</f>
        <v/>
      </c>
      <c r="AR25" s="243" t="str">
        <f>IF('ประเมินตัวชี้วัด  '!AR25="","",'ประเมินตัวชี้วัด  '!AR25)</f>
        <v/>
      </c>
      <c r="AS25" s="243" t="str">
        <f>IF('ประเมินตัวชี้วัด  '!AS25="","",'ประเมินตัวชี้วัด  '!AS25)</f>
        <v/>
      </c>
      <c r="AT25" s="243" t="str">
        <f>IF('ประเมินตัวชี้วัด  '!AT25="","",'ประเมินตัวชี้วัด  '!AT25)</f>
        <v/>
      </c>
      <c r="AU25" s="243" t="str">
        <f>IF('ประเมินตัวชี้วัด  '!AU25="","",'ประเมินตัวชี้วัด  '!AU25)</f>
        <v/>
      </c>
      <c r="AV25" s="243" t="str">
        <f>IF('ประเมินตัวชี้วัด  '!AV25="","",'ประเมินตัวชี้วัด  '!AV25)</f>
        <v/>
      </c>
      <c r="AW25" s="243" t="str">
        <f>IF('ประเมินตัวชี้วัด  '!AW25="","",'ประเมินตัวชี้วัด  '!AW25)</f>
        <v/>
      </c>
      <c r="AX25" s="185"/>
      <c r="AY25" s="227"/>
    </row>
    <row r="26" spans="2:51" s="181" customFormat="1" ht="17.100000000000001" customHeight="1">
      <c r="B26" s="227"/>
      <c r="C26" s="183"/>
      <c r="D26" s="238" t="str">
        <f>IF(ข้อมูลนร.2!D23="","",ข้อมูลนร.2!D23)</f>
        <v/>
      </c>
      <c r="E26" s="680" t="str">
        <f>IF(ข้อมูลนร.2!G23="","",ข้อมูลนร.2!G23)</f>
        <v/>
      </c>
      <c r="F26" s="681"/>
      <c r="G26" s="239"/>
      <c r="H26" s="243" t="str">
        <f>IF('ประเมินตัวชี้วัด  '!H26="","",'ประเมินตัวชี้วัด  '!H26)</f>
        <v/>
      </c>
      <c r="I26" s="243" t="str">
        <f>IF('ประเมินตัวชี้วัด  '!I26="","",'ประเมินตัวชี้วัด  '!I26)</f>
        <v/>
      </c>
      <c r="J26" s="243" t="str">
        <f>IF('ประเมินตัวชี้วัด  '!J26="","",'ประเมินตัวชี้วัด  '!J26)</f>
        <v/>
      </c>
      <c r="K26" s="243" t="str">
        <f>IF('ประเมินตัวชี้วัด  '!K26="","",'ประเมินตัวชี้วัด  '!K26)</f>
        <v/>
      </c>
      <c r="L26" s="243" t="str">
        <f>IF('ประเมินตัวชี้วัด  '!L26="","",'ประเมินตัวชี้วัด  '!L26)</f>
        <v/>
      </c>
      <c r="M26" s="243" t="str">
        <f>IF('ประเมินตัวชี้วัด  '!M26="","",'ประเมินตัวชี้วัด  '!M26)</f>
        <v/>
      </c>
      <c r="N26" s="243" t="str">
        <f>IF('ประเมินตัวชี้วัด  '!N26="","",'ประเมินตัวชี้วัด  '!N26)</f>
        <v/>
      </c>
      <c r="O26" s="243" t="str">
        <f>IF('ประเมินตัวชี้วัด  '!O26="","",'ประเมินตัวชี้วัด  '!O26)</f>
        <v/>
      </c>
      <c r="P26" s="243" t="str">
        <f>IF('ประเมินตัวชี้วัด  '!P26="","",'ประเมินตัวชี้วัด  '!P26)</f>
        <v/>
      </c>
      <c r="Q26" s="243" t="str">
        <f>IF('ประเมินตัวชี้วัด  '!Q26="","",'ประเมินตัวชี้วัด  '!Q26)</f>
        <v/>
      </c>
      <c r="R26" s="243" t="str">
        <f>IF('ประเมินตัวชี้วัด  '!R26="","",'ประเมินตัวชี้วัด  '!R26)</f>
        <v/>
      </c>
      <c r="S26" s="243" t="str">
        <f>IF('ประเมินตัวชี้วัด  '!S26="","",'ประเมินตัวชี้วัด  '!S26)</f>
        <v/>
      </c>
      <c r="T26" s="243" t="str">
        <f>IF('ประเมินตัวชี้วัด  '!T26="","",'ประเมินตัวชี้วัด  '!T26)</f>
        <v/>
      </c>
      <c r="U26" s="243" t="str">
        <f>IF('ประเมินตัวชี้วัด  '!U26="","",'ประเมินตัวชี้วัด  '!U26)</f>
        <v/>
      </c>
      <c r="V26" s="243" t="str">
        <f>IF('ประเมินตัวชี้วัด  '!V26="","",'ประเมินตัวชี้วัด  '!V26)</f>
        <v/>
      </c>
      <c r="W26" s="243" t="str">
        <f>IF('ประเมินตัวชี้วัด  '!W26="","",'ประเมินตัวชี้วัด  '!W26)</f>
        <v/>
      </c>
      <c r="X26" s="243" t="str">
        <f>IF('ประเมินตัวชี้วัด  '!X26="","",'ประเมินตัวชี้วัด  '!X26)</f>
        <v/>
      </c>
      <c r="Y26" s="243" t="str">
        <f>IF('ประเมินตัวชี้วัด  '!Y26="","",'ประเมินตัวชี้วัด  '!Y26)</f>
        <v/>
      </c>
      <c r="Z26" s="243" t="str">
        <f>IF('ประเมินตัวชี้วัด  '!Z26="","",'ประเมินตัวชี้วัด  '!Z26)</f>
        <v/>
      </c>
      <c r="AA26" s="243" t="str">
        <f>IF('ประเมินตัวชี้วัด  '!AA26="","",'ประเมินตัวชี้วัด  '!AA26)</f>
        <v/>
      </c>
      <c r="AB26" s="243" t="str">
        <f>IF('ประเมินตัวชี้วัด  '!AB26="","",'ประเมินตัวชี้วัด  '!AB26)</f>
        <v/>
      </c>
      <c r="AC26" s="243" t="str">
        <f>IF('ประเมินตัวชี้วัด  '!AC26="","",'ประเมินตัวชี้วัด  '!AC26)</f>
        <v/>
      </c>
      <c r="AD26" s="243" t="str">
        <f>IF('ประเมินตัวชี้วัด  '!AD26="","",'ประเมินตัวชี้วัด  '!AD26)</f>
        <v/>
      </c>
      <c r="AE26" s="243" t="str">
        <f>IF('ประเมินตัวชี้วัด  '!AE26="","",'ประเมินตัวชี้วัด  '!AE26)</f>
        <v/>
      </c>
      <c r="AF26" s="243" t="str">
        <f>IF('ประเมินตัวชี้วัด  '!AF26="","",'ประเมินตัวชี้วัด  '!AF26)</f>
        <v/>
      </c>
      <c r="AG26" s="243" t="str">
        <f>IF('ประเมินตัวชี้วัด  '!AG26="","",'ประเมินตัวชี้วัด  '!AG26)</f>
        <v/>
      </c>
      <c r="AH26" s="243" t="str">
        <f>IF('ประเมินตัวชี้วัด  '!AH26="","",'ประเมินตัวชี้วัด  '!AH26)</f>
        <v/>
      </c>
      <c r="AI26" s="243" t="str">
        <f>IF('ประเมินตัวชี้วัด  '!AI26="","",'ประเมินตัวชี้วัด  '!AI26)</f>
        <v/>
      </c>
      <c r="AJ26" s="243" t="str">
        <f>IF('ประเมินตัวชี้วัด  '!AJ26="","",'ประเมินตัวชี้วัด  '!AJ26)</f>
        <v/>
      </c>
      <c r="AK26" s="243" t="str">
        <f>IF('ประเมินตัวชี้วัด  '!AK26="","",'ประเมินตัวชี้วัด  '!AK26)</f>
        <v/>
      </c>
      <c r="AL26" s="243" t="str">
        <f>IF('ประเมินตัวชี้วัด  '!AL26="","",'ประเมินตัวชี้วัด  '!AL26)</f>
        <v/>
      </c>
      <c r="AM26" s="243" t="str">
        <f>IF('ประเมินตัวชี้วัด  '!AM26="","",'ประเมินตัวชี้วัด  '!AM26)</f>
        <v/>
      </c>
      <c r="AN26" s="243" t="str">
        <f>IF('ประเมินตัวชี้วัด  '!AN26="","",'ประเมินตัวชี้วัด  '!AN26)</f>
        <v/>
      </c>
      <c r="AO26" s="243" t="str">
        <f>IF('ประเมินตัวชี้วัด  '!AO26="","",'ประเมินตัวชี้วัด  '!AO26)</f>
        <v/>
      </c>
      <c r="AP26" s="243" t="str">
        <f>IF('ประเมินตัวชี้วัด  '!AP26="","",'ประเมินตัวชี้วัด  '!AP26)</f>
        <v/>
      </c>
      <c r="AQ26" s="243" t="str">
        <f>IF('ประเมินตัวชี้วัด  '!AQ26="","",'ประเมินตัวชี้วัด  '!AQ26)</f>
        <v/>
      </c>
      <c r="AR26" s="243" t="str">
        <f>IF('ประเมินตัวชี้วัด  '!AR26="","",'ประเมินตัวชี้วัด  '!AR26)</f>
        <v/>
      </c>
      <c r="AS26" s="243" t="str">
        <f>IF('ประเมินตัวชี้วัด  '!AS26="","",'ประเมินตัวชี้วัด  '!AS26)</f>
        <v/>
      </c>
      <c r="AT26" s="243" t="str">
        <f>IF('ประเมินตัวชี้วัด  '!AT26="","",'ประเมินตัวชี้วัด  '!AT26)</f>
        <v/>
      </c>
      <c r="AU26" s="243" t="str">
        <f>IF('ประเมินตัวชี้วัด  '!AU26="","",'ประเมินตัวชี้วัด  '!AU26)</f>
        <v/>
      </c>
      <c r="AV26" s="243" t="str">
        <f>IF('ประเมินตัวชี้วัด  '!AV26="","",'ประเมินตัวชี้วัด  '!AV26)</f>
        <v/>
      </c>
      <c r="AW26" s="243" t="str">
        <f>IF('ประเมินตัวชี้วัด  '!AW26="","",'ประเมินตัวชี้วัด  '!AW26)</f>
        <v/>
      </c>
      <c r="AX26" s="185"/>
      <c r="AY26" s="227"/>
    </row>
    <row r="27" spans="2:51" s="181" customFormat="1" ht="17.100000000000001" customHeight="1">
      <c r="B27" s="227"/>
      <c r="C27" s="183"/>
      <c r="D27" s="238" t="str">
        <f>IF(ข้อมูลนร.2!D24="","",ข้อมูลนร.2!D24)</f>
        <v/>
      </c>
      <c r="E27" s="680" t="str">
        <f>IF(ข้อมูลนร.2!G24="","",ข้อมูลนร.2!G24)</f>
        <v/>
      </c>
      <c r="F27" s="681"/>
      <c r="G27" s="239"/>
      <c r="H27" s="243" t="str">
        <f>IF('ประเมินตัวชี้วัด  '!H27="","",'ประเมินตัวชี้วัด  '!H27)</f>
        <v/>
      </c>
      <c r="I27" s="243" t="str">
        <f>IF('ประเมินตัวชี้วัด  '!I27="","",'ประเมินตัวชี้วัด  '!I27)</f>
        <v/>
      </c>
      <c r="J27" s="243" t="str">
        <f>IF('ประเมินตัวชี้วัด  '!J27="","",'ประเมินตัวชี้วัด  '!J27)</f>
        <v/>
      </c>
      <c r="K27" s="243" t="str">
        <f>IF('ประเมินตัวชี้วัด  '!K27="","",'ประเมินตัวชี้วัด  '!K27)</f>
        <v/>
      </c>
      <c r="L27" s="243" t="str">
        <f>IF('ประเมินตัวชี้วัด  '!L27="","",'ประเมินตัวชี้วัด  '!L27)</f>
        <v/>
      </c>
      <c r="M27" s="243" t="str">
        <f>IF('ประเมินตัวชี้วัด  '!M27="","",'ประเมินตัวชี้วัด  '!M27)</f>
        <v/>
      </c>
      <c r="N27" s="243" t="str">
        <f>IF('ประเมินตัวชี้วัด  '!N27="","",'ประเมินตัวชี้วัด  '!N27)</f>
        <v/>
      </c>
      <c r="O27" s="243" t="str">
        <f>IF('ประเมินตัวชี้วัด  '!O27="","",'ประเมินตัวชี้วัด  '!O27)</f>
        <v/>
      </c>
      <c r="P27" s="243" t="str">
        <f>IF('ประเมินตัวชี้วัด  '!P27="","",'ประเมินตัวชี้วัด  '!P27)</f>
        <v/>
      </c>
      <c r="Q27" s="243" t="str">
        <f>IF('ประเมินตัวชี้วัด  '!Q27="","",'ประเมินตัวชี้วัด  '!Q27)</f>
        <v/>
      </c>
      <c r="R27" s="243" t="str">
        <f>IF('ประเมินตัวชี้วัด  '!R27="","",'ประเมินตัวชี้วัด  '!R27)</f>
        <v/>
      </c>
      <c r="S27" s="243" t="str">
        <f>IF('ประเมินตัวชี้วัด  '!S27="","",'ประเมินตัวชี้วัด  '!S27)</f>
        <v/>
      </c>
      <c r="T27" s="243" t="str">
        <f>IF('ประเมินตัวชี้วัด  '!T27="","",'ประเมินตัวชี้วัด  '!T27)</f>
        <v/>
      </c>
      <c r="U27" s="243" t="str">
        <f>IF('ประเมินตัวชี้วัด  '!U27="","",'ประเมินตัวชี้วัด  '!U27)</f>
        <v/>
      </c>
      <c r="V27" s="243" t="str">
        <f>IF('ประเมินตัวชี้วัด  '!V27="","",'ประเมินตัวชี้วัด  '!V27)</f>
        <v/>
      </c>
      <c r="W27" s="243" t="str">
        <f>IF('ประเมินตัวชี้วัด  '!W27="","",'ประเมินตัวชี้วัด  '!W27)</f>
        <v/>
      </c>
      <c r="X27" s="243" t="str">
        <f>IF('ประเมินตัวชี้วัด  '!X27="","",'ประเมินตัวชี้วัด  '!X27)</f>
        <v/>
      </c>
      <c r="Y27" s="243" t="str">
        <f>IF('ประเมินตัวชี้วัด  '!Y27="","",'ประเมินตัวชี้วัด  '!Y27)</f>
        <v/>
      </c>
      <c r="Z27" s="243" t="str">
        <f>IF('ประเมินตัวชี้วัด  '!Z27="","",'ประเมินตัวชี้วัด  '!Z27)</f>
        <v/>
      </c>
      <c r="AA27" s="243" t="str">
        <f>IF('ประเมินตัวชี้วัด  '!AA27="","",'ประเมินตัวชี้วัด  '!AA27)</f>
        <v/>
      </c>
      <c r="AB27" s="243" t="str">
        <f>IF('ประเมินตัวชี้วัด  '!AB27="","",'ประเมินตัวชี้วัด  '!AB27)</f>
        <v/>
      </c>
      <c r="AC27" s="243" t="str">
        <f>IF('ประเมินตัวชี้วัด  '!AC27="","",'ประเมินตัวชี้วัด  '!AC27)</f>
        <v/>
      </c>
      <c r="AD27" s="243" t="str">
        <f>IF('ประเมินตัวชี้วัด  '!AD27="","",'ประเมินตัวชี้วัด  '!AD27)</f>
        <v/>
      </c>
      <c r="AE27" s="243" t="str">
        <f>IF('ประเมินตัวชี้วัด  '!AE27="","",'ประเมินตัวชี้วัด  '!AE27)</f>
        <v/>
      </c>
      <c r="AF27" s="243" t="str">
        <f>IF('ประเมินตัวชี้วัด  '!AF27="","",'ประเมินตัวชี้วัด  '!AF27)</f>
        <v/>
      </c>
      <c r="AG27" s="243" t="str">
        <f>IF('ประเมินตัวชี้วัด  '!AG27="","",'ประเมินตัวชี้วัด  '!AG27)</f>
        <v/>
      </c>
      <c r="AH27" s="243" t="str">
        <f>IF('ประเมินตัวชี้วัด  '!AH27="","",'ประเมินตัวชี้วัด  '!AH27)</f>
        <v/>
      </c>
      <c r="AI27" s="243" t="str">
        <f>IF('ประเมินตัวชี้วัด  '!AI27="","",'ประเมินตัวชี้วัด  '!AI27)</f>
        <v/>
      </c>
      <c r="AJ27" s="243" t="str">
        <f>IF('ประเมินตัวชี้วัด  '!AJ27="","",'ประเมินตัวชี้วัด  '!AJ27)</f>
        <v/>
      </c>
      <c r="AK27" s="243" t="str">
        <f>IF('ประเมินตัวชี้วัด  '!AK27="","",'ประเมินตัวชี้วัด  '!AK27)</f>
        <v/>
      </c>
      <c r="AL27" s="243" t="str">
        <f>IF('ประเมินตัวชี้วัด  '!AL27="","",'ประเมินตัวชี้วัด  '!AL27)</f>
        <v/>
      </c>
      <c r="AM27" s="243" t="str">
        <f>IF('ประเมินตัวชี้วัด  '!AM27="","",'ประเมินตัวชี้วัด  '!AM27)</f>
        <v/>
      </c>
      <c r="AN27" s="243" t="str">
        <f>IF('ประเมินตัวชี้วัด  '!AN27="","",'ประเมินตัวชี้วัด  '!AN27)</f>
        <v/>
      </c>
      <c r="AO27" s="243" t="str">
        <f>IF('ประเมินตัวชี้วัด  '!AO27="","",'ประเมินตัวชี้วัด  '!AO27)</f>
        <v/>
      </c>
      <c r="AP27" s="243" t="str">
        <f>IF('ประเมินตัวชี้วัด  '!AP27="","",'ประเมินตัวชี้วัด  '!AP27)</f>
        <v/>
      </c>
      <c r="AQ27" s="243" t="str">
        <f>IF('ประเมินตัวชี้วัด  '!AQ27="","",'ประเมินตัวชี้วัด  '!AQ27)</f>
        <v/>
      </c>
      <c r="AR27" s="243" t="str">
        <f>IF('ประเมินตัวชี้วัด  '!AR27="","",'ประเมินตัวชี้วัด  '!AR27)</f>
        <v/>
      </c>
      <c r="AS27" s="243" t="str">
        <f>IF('ประเมินตัวชี้วัด  '!AS27="","",'ประเมินตัวชี้วัด  '!AS27)</f>
        <v/>
      </c>
      <c r="AT27" s="243" t="str">
        <f>IF('ประเมินตัวชี้วัด  '!AT27="","",'ประเมินตัวชี้วัด  '!AT27)</f>
        <v/>
      </c>
      <c r="AU27" s="243" t="str">
        <f>IF('ประเมินตัวชี้วัด  '!AU27="","",'ประเมินตัวชี้วัด  '!AU27)</f>
        <v/>
      </c>
      <c r="AV27" s="243" t="str">
        <f>IF('ประเมินตัวชี้วัด  '!AV27="","",'ประเมินตัวชี้วัด  '!AV27)</f>
        <v/>
      </c>
      <c r="AW27" s="243" t="str">
        <f>IF('ประเมินตัวชี้วัด  '!AW27="","",'ประเมินตัวชี้วัด  '!AW27)</f>
        <v/>
      </c>
      <c r="AX27" s="185"/>
      <c r="AY27" s="227"/>
    </row>
    <row r="28" spans="2:51" s="181" customFormat="1" ht="17.100000000000001" customHeight="1">
      <c r="B28" s="227"/>
      <c r="C28" s="183"/>
      <c r="D28" s="238" t="str">
        <f>IF(ข้อมูลนร.2!D25="","",ข้อมูลนร.2!D25)</f>
        <v/>
      </c>
      <c r="E28" s="680" t="str">
        <f>IF(ข้อมูลนร.2!G25="","",ข้อมูลนร.2!G25)</f>
        <v/>
      </c>
      <c r="F28" s="681"/>
      <c r="G28" s="239"/>
      <c r="H28" s="243" t="str">
        <f>IF('ประเมินตัวชี้วัด  '!H28="","",'ประเมินตัวชี้วัด  '!H28)</f>
        <v/>
      </c>
      <c r="I28" s="243" t="str">
        <f>IF('ประเมินตัวชี้วัด  '!I28="","",'ประเมินตัวชี้วัด  '!I28)</f>
        <v/>
      </c>
      <c r="J28" s="243" t="str">
        <f>IF('ประเมินตัวชี้วัด  '!J28="","",'ประเมินตัวชี้วัด  '!J28)</f>
        <v/>
      </c>
      <c r="K28" s="243" t="str">
        <f>IF('ประเมินตัวชี้วัด  '!K28="","",'ประเมินตัวชี้วัด  '!K28)</f>
        <v/>
      </c>
      <c r="L28" s="243" t="str">
        <f>IF('ประเมินตัวชี้วัด  '!L28="","",'ประเมินตัวชี้วัด  '!L28)</f>
        <v/>
      </c>
      <c r="M28" s="243" t="str">
        <f>IF('ประเมินตัวชี้วัด  '!M28="","",'ประเมินตัวชี้วัด  '!M28)</f>
        <v/>
      </c>
      <c r="N28" s="243" t="str">
        <f>IF('ประเมินตัวชี้วัด  '!N28="","",'ประเมินตัวชี้วัด  '!N28)</f>
        <v/>
      </c>
      <c r="O28" s="243" t="str">
        <f>IF('ประเมินตัวชี้วัด  '!O28="","",'ประเมินตัวชี้วัด  '!O28)</f>
        <v/>
      </c>
      <c r="P28" s="243" t="str">
        <f>IF('ประเมินตัวชี้วัด  '!P28="","",'ประเมินตัวชี้วัด  '!P28)</f>
        <v/>
      </c>
      <c r="Q28" s="243" t="str">
        <f>IF('ประเมินตัวชี้วัด  '!Q28="","",'ประเมินตัวชี้วัด  '!Q28)</f>
        <v/>
      </c>
      <c r="R28" s="243" t="str">
        <f>IF('ประเมินตัวชี้วัด  '!R28="","",'ประเมินตัวชี้วัด  '!R28)</f>
        <v/>
      </c>
      <c r="S28" s="243" t="str">
        <f>IF('ประเมินตัวชี้วัด  '!S28="","",'ประเมินตัวชี้วัด  '!S28)</f>
        <v/>
      </c>
      <c r="T28" s="243" t="str">
        <f>IF('ประเมินตัวชี้วัด  '!T28="","",'ประเมินตัวชี้วัด  '!T28)</f>
        <v/>
      </c>
      <c r="U28" s="243" t="str">
        <f>IF('ประเมินตัวชี้วัด  '!U28="","",'ประเมินตัวชี้วัด  '!U28)</f>
        <v/>
      </c>
      <c r="V28" s="243" t="str">
        <f>IF('ประเมินตัวชี้วัด  '!V28="","",'ประเมินตัวชี้วัด  '!V28)</f>
        <v/>
      </c>
      <c r="W28" s="243" t="str">
        <f>IF('ประเมินตัวชี้วัด  '!W28="","",'ประเมินตัวชี้วัด  '!W28)</f>
        <v/>
      </c>
      <c r="X28" s="243" t="str">
        <f>IF('ประเมินตัวชี้วัด  '!X28="","",'ประเมินตัวชี้วัด  '!X28)</f>
        <v/>
      </c>
      <c r="Y28" s="243" t="str">
        <f>IF('ประเมินตัวชี้วัด  '!Y28="","",'ประเมินตัวชี้วัด  '!Y28)</f>
        <v/>
      </c>
      <c r="Z28" s="243" t="str">
        <f>IF('ประเมินตัวชี้วัด  '!Z28="","",'ประเมินตัวชี้วัด  '!Z28)</f>
        <v/>
      </c>
      <c r="AA28" s="243" t="str">
        <f>IF('ประเมินตัวชี้วัด  '!AA28="","",'ประเมินตัวชี้วัด  '!AA28)</f>
        <v/>
      </c>
      <c r="AB28" s="243" t="str">
        <f>IF('ประเมินตัวชี้วัด  '!AB28="","",'ประเมินตัวชี้วัด  '!AB28)</f>
        <v/>
      </c>
      <c r="AC28" s="243" t="str">
        <f>IF('ประเมินตัวชี้วัด  '!AC28="","",'ประเมินตัวชี้วัด  '!AC28)</f>
        <v/>
      </c>
      <c r="AD28" s="243" t="str">
        <f>IF('ประเมินตัวชี้วัด  '!AD28="","",'ประเมินตัวชี้วัด  '!AD28)</f>
        <v/>
      </c>
      <c r="AE28" s="243" t="str">
        <f>IF('ประเมินตัวชี้วัด  '!AE28="","",'ประเมินตัวชี้วัด  '!AE28)</f>
        <v/>
      </c>
      <c r="AF28" s="243" t="str">
        <f>IF('ประเมินตัวชี้วัด  '!AF28="","",'ประเมินตัวชี้วัด  '!AF28)</f>
        <v/>
      </c>
      <c r="AG28" s="243" t="str">
        <f>IF('ประเมินตัวชี้วัด  '!AG28="","",'ประเมินตัวชี้วัด  '!AG28)</f>
        <v/>
      </c>
      <c r="AH28" s="243" t="str">
        <f>IF('ประเมินตัวชี้วัด  '!AH28="","",'ประเมินตัวชี้วัด  '!AH28)</f>
        <v/>
      </c>
      <c r="AI28" s="243" t="str">
        <f>IF('ประเมินตัวชี้วัด  '!AI28="","",'ประเมินตัวชี้วัด  '!AI28)</f>
        <v/>
      </c>
      <c r="AJ28" s="243" t="str">
        <f>IF('ประเมินตัวชี้วัด  '!AJ28="","",'ประเมินตัวชี้วัด  '!AJ28)</f>
        <v/>
      </c>
      <c r="AK28" s="243" t="str">
        <f>IF('ประเมินตัวชี้วัด  '!AK28="","",'ประเมินตัวชี้วัด  '!AK28)</f>
        <v/>
      </c>
      <c r="AL28" s="243" t="str">
        <f>IF('ประเมินตัวชี้วัด  '!AL28="","",'ประเมินตัวชี้วัด  '!AL28)</f>
        <v/>
      </c>
      <c r="AM28" s="243" t="str">
        <f>IF('ประเมินตัวชี้วัด  '!AM28="","",'ประเมินตัวชี้วัด  '!AM28)</f>
        <v/>
      </c>
      <c r="AN28" s="243" t="str">
        <f>IF('ประเมินตัวชี้วัด  '!AN28="","",'ประเมินตัวชี้วัด  '!AN28)</f>
        <v/>
      </c>
      <c r="AO28" s="243" t="str">
        <f>IF('ประเมินตัวชี้วัด  '!AO28="","",'ประเมินตัวชี้วัด  '!AO28)</f>
        <v/>
      </c>
      <c r="AP28" s="243" t="str">
        <f>IF('ประเมินตัวชี้วัด  '!AP28="","",'ประเมินตัวชี้วัด  '!AP28)</f>
        <v/>
      </c>
      <c r="AQ28" s="243" t="str">
        <f>IF('ประเมินตัวชี้วัด  '!AQ28="","",'ประเมินตัวชี้วัด  '!AQ28)</f>
        <v/>
      </c>
      <c r="AR28" s="243" t="str">
        <f>IF('ประเมินตัวชี้วัด  '!AR28="","",'ประเมินตัวชี้วัด  '!AR28)</f>
        <v/>
      </c>
      <c r="AS28" s="243" t="str">
        <f>IF('ประเมินตัวชี้วัด  '!AS28="","",'ประเมินตัวชี้วัด  '!AS28)</f>
        <v/>
      </c>
      <c r="AT28" s="243" t="str">
        <f>IF('ประเมินตัวชี้วัด  '!AT28="","",'ประเมินตัวชี้วัด  '!AT28)</f>
        <v/>
      </c>
      <c r="AU28" s="243" t="str">
        <f>IF('ประเมินตัวชี้วัด  '!AU28="","",'ประเมินตัวชี้วัด  '!AU28)</f>
        <v/>
      </c>
      <c r="AV28" s="243" t="str">
        <f>IF('ประเมินตัวชี้วัด  '!AV28="","",'ประเมินตัวชี้วัด  '!AV28)</f>
        <v/>
      </c>
      <c r="AW28" s="243" t="str">
        <f>IF('ประเมินตัวชี้วัด  '!AW28="","",'ประเมินตัวชี้วัด  '!AW28)</f>
        <v/>
      </c>
      <c r="AX28" s="185"/>
      <c r="AY28" s="227"/>
    </row>
    <row r="29" spans="2:51" s="181" customFormat="1" ht="17.100000000000001" customHeight="1">
      <c r="B29" s="227"/>
      <c r="C29" s="183"/>
      <c r="D29" s="238" t="str">
        <f>IF(ข้อมูลนร.2!D26="","",ข้อมูลนร.2!D26)</f>
        <v/>
      </c>
      <c r="E29" s="680" t="str">
        <f>IF(ข้อมูลนร.2!G26="","",ข้อมูลนร.2!G26)</f>
        <v/>
      </c>
      <c r="F29" s="681"/>
      <c r="G29" s="239"/>
      <c r="H29" s="243" t="str">
        <f>IF('ประเมินตัวชี้วัด  '!H29="","",'ประเมินตัวชี้วัด  '!H29)</f>
        <v/>
      </c>
      <c r="I29" s="243" t="str">
        <f>IF('ประเมินตัวชี้วัด  '!I29="","",'ประเมินตัวชี้วัด  '!I29)</f>
        <v/>
      </c>
      <c r="J29" s="243" t="str">
        <f>IF('ประเมินตัวชี้วัด  '!J29="","",'ประเมินตัวชี้วัด  '!J29)</f>
        <v/>
      </c>
      <c r="K29" s="243" t="str">
        <f>IF('ประเมินตัวชี้วัด  '!K29="","",'ประเมินตัวชี้วัด  '!K29)</f>
        <v/>
      </c>
      <c r="L29" s="243" t="str">
        <f>IF('ประเมินตัวชี้วัด  '!L29="","",'ประเมินตัวชี้วัด  '!L29)</f>
        <v/>
      </c>
      <c r="M29" s="243" t="str">
        <f>IF('ประเมินตัวชี้วัด  '!M29="","",'ประเมินตัวชี้วัด  '!M29)</f>
        <v/>
      </c>
      <c r="N29" s="243" t="str">
        <f>IF('ประเมินตัวชี้วัด  '!N29="","",'ประเมินตัวชี้วัด  '!N29)</f>
        <v/>
      </c>
      <c r="O29" s="243" t="str">
        <f>IF('ประเมินตัวชี้วัด  '!O29="","",'ประเมินตัวชี้วัด  '!O29)</f>
        <v/>
      </c>
      <c r="P29" s="243" t="str">
        <f>IF('ประเมินตัวชี้วัด  '!P29="","",'ประเมินตัวชี้วัด  '!P29)</f>
        <v/>
      </c>
      <c r="Q29" s="243" t="str">
        <f>IF('ประเมินตัวชี้วัด  '!Q29="","",'ประเมินตัวชี้วัด  '!Q29)</f>
        <v/>
      </c>
      <c r="R29" s="243" t="str">
        <f>IF('ประเมินตัวชี้วัด  '!R29="","",'ประเมินตัวชี้วัด  '!R29)</f>
        <v/>
      </c>
      <c r="S29" s="243" t="str">
        <f>IF('ประเมินตัวชี้วัด  '!S29="","",'ประเมินตัวชี้วัด  '!S29)</f>
        <v/>
      </c>
      <c r="T29" s="243" t="str">
        <f>IF('ประเมินตัวชี้วัด  '!T29="","",'ประเมินตัวชี้วัด  '!T29)</f>
        <v/>
      </c>
      <c r="U29" s="243" t="str">
        <f>IF('ประเมินตัวชี้วัด  '!U29="","",'ประเมินตัวชี้วัด  '!U29)</f>
        <v/>
      </c>
      <c r="V29" s="243" t="str">
        <f>IF('ประเมินตัวชี้วัด  '!V29="","",'ประเมินตัวชี้วัด  '!V29)</f>
        <v/>
      </c>
      <c r="W29" s="243" t="str">
        <f>IF('ประเมินตัวชี้วัด  '!W29="","",'ประเมินตัวชี้วัด  '!W29)</f>
        <v/>
      </c>
      <c r="X29" s="243" t="str">
        <f>IF('ประเมินตัวชี้วัด  '!X29="","",'ประเมินตัวชี้วัด  '!X29)</f>
        <v/>
      </c>
      <c r="Y29" s="243" t="str">
        <f>IF('ประเมินตัวชี้วัด  '!Y29="","",'ประเมินตัวชี้วัด  '!Y29)</f>
        <v/>
      </c>
      <c r="Z29" s="243" t="str">
        <f>IF('ประเมินตัวชี้วัด  '!Z29="","",'ประเมินตัวชี้วัด  '!Z29)</f>
        <v/>
      </c>
      <c r="AA29" s="243" t="str">
        <f>IF('ประเมินตัวชี้วัด  '!AA29="","",'ประเมินตัวชี้วัด  '!AA29)</f>
        <v/>
      </c>
      <c r="AB29" s="243" t="str">
        <f>IF('ประเมินตัวชี้วัด  '!AB29="","",'ประเมินตัวชี้วัด  '!AB29)</f>
        <v/>
      </c>
      <c r="AC29" s="243" t="str">
        <f>IF('ประเมินตัวชี้วัด  '!AC29="","",'ประเมินตัวชี้วัด  '!AC29)</f>
        <v/>
      </c>
      <c r="AD29" s="243" t="str">
        <f>IF('ประเมินตัวชี้วัด  '!AD29="","",'ประเมินตัวชี้วัด  '!AD29)</f>
        <v/>
      </c>
      <c r="AE29" s="243" t="str">
        <f>IF('ประเมินตัวชี้วัด  '!AE29="","",'ประเมินตัวชี้วัด  '!AE29)</f>
        <v/>
      </c>
      <c r="AF29" s="243" t="str">
        <f>IF('ประเมินตัวชี้วัด  '!AF29="","",'ประเมินตัวชี้วัด  '!AF29)</f>
        <v/>
      </c>
      <c r="AG29" s="243" t="str">
        <f>IF('ประเมินตัวชี้วัด  '!AG29="","",'ประเมินตัวชี้วัด  '!AG29)</f>
        <v/>
      </c>
      <c r="AH29" s="243" t="str">
        <f>IF('ประเมินตัวชี้วัด  '!AH29="","",'ประเมินตัวชี้วัด  '!AH29)</f>
        <v/>
      </c>
      <c r="AI29" s="243" t="str">
        <f>IF('ประเมินตัวชี้วัด  '!AI29="","",'ประเมินตัวชี้วัด  '!AI29)</f>
        <v/>
      </c>
      <c r="AJ29" s="243" t="str">
        <f>IF('ประเมินตัวชี้วัด  '!AJ29="","",'ประเมินตัวชี้วัด  '!AJ29)</f>
        <v/>
      </c>
      <c r="AK29" s="243" t="str">
        <f>IF('ประเมินตัวชี้วัด  '!AK29="","",'ประเมินตัวชี้วัด  '!AK29)</f>
        <v/>
      </c>
      <c r="AL29" s="243" t="str">
        <f>IF('ประเมินตัวชี้วัด  '!AL29="","",'ประเมินตัวชี้วัด  '!AL29)</f>
        <v/>
      </c>
      <c r="AM29" s="243" t="str">
        <f>IF('ประเมินตัวชี้วัด  '!AM29="","",'ประเมินตัวชี้วัด  '!AM29)</f>
        <v/>
      </c>
      <c r="AN29" s="243" t="str">
        <f>IF('ประเมินตัวชี้วัด  '!AN29="","",'ประเมินตัวชี้วัด  '!AN29)</f>
        <v/>
      </c>
      <c r="AO29" s="243" t="str">
        <f>IF('ประเมินตัวชี้วัด  '!AO29="","",'ประเมินตัวชี้วัด  '!AO29)</f>
        <v/>
      </c>
      <c r="AP29" s="243" t="str">
        <f>IF('ประเมินตัวชี้วัด  '!AP29="","",'ประเมินตัวชี้วัด  '!AP29)</f>
        <v/>
      </c>
      <c r="AQ29" s="243" t="str">
        <f>IF('ประเมินตัวชี้วัด  '!AQ29="","",'ประเมินตัวชี้วัด  '!AQ29)</f>
        <v/>
      </c>
      <c r="AR29" s="243" t="str">
        <f>IF('ประเมินตัวชี้วัด  '!AR29="","",'ประเมินตัวชี้วัด  '!AR29)</f>
        <v/>
      </c>
      <c r="AS29" s="243" t="str">
        <f>IF('ประเมินตัวชี้วัด  '!AS29="","",'ประเมินตัวชี้วัด  '!AS29)</f>
        <v/>
      </c>
      <c r="AT29" s="243" t="str">
        <f>IF('ประเมินตัวชี้วัด  '!AT29="","",'ประเมินตัวชี้วัด  '!AT29)</f>
        <v/>
      </c>
      <c r="AU29" s="243" t="str">
        <f>IF('ประเมินตัวชี้วัด  '!AU29="","",'ประเมินตัวชี้วัด  '!AU29)</f>
        <v/>
      </c>
      <c r="AV29" s="243" t="str">
        <f>IF('ประเมินตัวชี้วัด  '!AV29="","",'ประเมินตัวชี้วัด  '!AV29)</f>
        <v/>
      </c>
      <c r="AW29" s="243" t="str">
        <f>IF('ประเมินตัวชี้วัด  '!AW29="","",'ประเมินตัวชี้วัด  '!AW29)</f>
        <v/>
      </c>
      <c r="AX29" s="185"/>
      <c r="AY29" s="227"/>
    </row>
    <row r="30" spans="2:51" s="181" customFormat="1" ht="17.100000000000001" customHeight="1">
      <c r="B30" s="227"/>
      <c r="C30" s="183"/>
      <c r="D30" s="238" t="str">
        <f>IF(ข้อมูลนร.2!D27="","",ข้อมูลนร.2!D27)</f>
        <v/>
      </c>
      <c r="E30" s="680" t="str">
        <f>IF(ข้อมูลนร.2!G27="","",ข้อมูลนร.2!G27)</f>
        <v/>
      </c>
      <c r="F30" s="681"/>
      <c r="G30" s="239"/>
      <c r="H30" s="243" t="str">
        <f>IF('ประเมินตัวชี้วัด  '!H30="","",'ประเมินตัวชี้วัด  '!H30)</f>
        <v/>
      </c>
      <c r="I30" s="243" t="str">
        <f>IF('ประเมินตัวชี้วัด  '!I30="","",'ประเมินตัวชี้วัด  '!I30)</f>
        <v/>
      </c>
      <c r="J30" s="243" t="str">
        <f>IF('ประเมินตัวชี้วัด  '!J30="","",'ประเมินตัวชี้วัด  '!J30)</f>
        <v/>
      </c>
      <c r="K30" s="243" t="str">
        <f>IF('ประเมินตัวชี้วัด  '!K30="","",'ประเมินตัวชี้วัด  '!K30)</f>
        <v/>
      </c>
      <c r="L30" s="243" t="str">
        <f>IF('ประเมินตัวชี้วัด  '!L30="","",'ประเมินตัวชี้วัด  '!L30)</f>
        <v/>
      </c>
      <c r="M30" s="243" t="str">
        <f>IF('ประเมินตัวชี้วัด  '!M30="","",'ประเมินตัวชี้วัด  '!M30)</f>
        <v/>
      </c>
      <c r="N30" s="243" t="str">
        <f>IF('ประเมินตัวชี้วัด  '!N30="","",'ประเมินตัวชี้วัด  '!N30)</f>
        <v/>
      </c>
      <c r="O30" s="243" t="str">
        <f>IF('ประเมินตัวชี้วัด  '!O30="","",'ประเมินตัวชี้วัด  '!O30)</f>
        <v/>
      </c>
      <c r="P30" s="243" t="str">
        <f>IF('ประเมินตัวชี้วัด  '!P30="","",'ประเมินตัวชี้วัด  '!P30)</f>
        <v/>
      </c>
      <c r="Q30" s="243" t="str">
        <f>IF('ประเมินตัวชี้วัด  '!Q30="","",'ประเมินตัวชี้วัด  '!Q30)</f>
        <v/>
      </c>
      <c r="R30" s="243" t="str">
        <f>IF('ประเมินตัวชี้วัด  '!R30="","",'ประเมินตัวชี้วัด  '!R30)</f>
        <v/>
      </c>
      <c r="S30" s="243" t="str">
        <f>IF('ประเมินตัวชี้วัด  '!S30="","",'ประเมินตัวชี้วัด  '!S30)</f>
        <v/>
      </c>
      <c r="T30" s="243" t="str">
        <f>IF('ประเมินตัวชี้วัด  '!T30="","",'ประเมินตัวชี้วัด  '!T30)</f>
        <v/>
      </c>
      <c r="U30" s="243" t="str">
        <f>IF('ประเมินตัวชี้วัด  '!U30="","",'ประเมินตัวชี้วัด  '!U30)</f>
        <v/>
      </c>
      <c r="V30" s="243" t="str">
        <f>IF('ประเมินตัวชี้วัด  '!V30="","",'ประเมินตัวชี้วัด  '!V30)</f>
        <v/>
      </c>
      <c r="W30" s="243" t="str">
        <f>IF('ประเมินตัวชี้วัด  '!W30="","",'ประเมินตัวชี้วัด  '!W30)</f>
        <v/>
      </c>
      <c r="X30" s="243" t="str">
        <f>IF('ประเมินตัวชี้วัด  '!X30="","",'ประเมินตัวชี้วัด  '!X30)</f>
        <v/>
      </c>
      <c r="Y30" s="243" t="str">
        <f>IF('ประเมินตัวชี้วัด  '!Y30="","",'ประเมินตัวชี้วัด  '!Y30)</f>
        <v/>
      </c>
      <c r="Z30" s="243" t="str">
        <f>IF('ประเมินตัวชี้วัด  '!Z30="","",'ประเมินตัวชี้วัด  '!Z30)</f>
        <v/>
      </c>
      <c r="AA30" s="243" t="str">
        <f>IF('ประเมินตัวชี้วัด  '!AA30="","",'ประเมินตัวชี้วัด  '!AA30)</f>
        <v/>
      </c>
      <c r="AB30" s="243" t="str">
        <f>IF('ประเมินตัวชี้วัด  '!AB30="","",'ประเมินตัวชี้วัด  '!AB30)</f>
        <v/>
      </c>
      <c r="AC30" s="243" t="str">
        <f>IF('ประเมินตัวชี้วัด  '!AC30="","",'ประเมินตัวชี้วัด  '!AC30)</f>
        <v/>
      </c>
      <c r="AD30" s="243" t="str">
        <f>IF('ประเมินตัวชี้วัด  '!AD30="","",'ประเมินตัวชี้วัด  '!AD30)</f>
        <v/>
      </c>
      <c r="AE30" s="243" t="str">
        <f>IF('ประเมินตัวชี้วัด  '!AE30="","",'ประเมินตัวชี้วัด  '!AE30)</f>
        <v/>
      </c>
      <c r="AF30" s="243" t="str">
        <f>IF('ประเมินตัวชี้วัด  '!AF30="","",'ประเมินตัวชี้วัด  '!AF30)</f>
        <v/>
      </c>
      <c r="AG30" s="243" t="str">
        <f>IF('ประเมินตัวชี้วัด  '!AG30="","",'ประเมินตัวชี้วัด  '!AG30)</f>
        <v/>
      </c>
      <c r="AH30" s="243" t="str">
        <f>IF('ประเมินตัวชี้วัด  '!AH30="","",'ประเมินตัวชี้วัด  '!AH30)</f>
        <v/>
      </c>
      <c r="AI30" s="243" t="str">
        <f>IF('ประเมินตัวชี้วัด  '!AI30="","",'ประเมินตัวชี้วัด  '!AI30)</f>
        <v/>
      </c>
      <c r="AJ30" s="243" t="str">
        <f>IF('ประเมินตัวชี้วัด  '!AJ30="","",'ประเมินตัวชี้วัด  '!AJ30)</f>
        <v/>
      </c>
      <c r="AK30" s="243" t="str">
        <f>IF('ประเมินตัวชี้วัด  '!AK30="","",'ประเมินตัวชี้วัด  '!AK30)</f>
        <v/>
      </c>
      <c r="AL30" s="243" t="str">
        <f>IF('ประเมินตัวชี้วัด  '!AL30="","",'ประเมินตัวชี้วัด  '!AL30)</f>
        <v/>
      </c>
      <c r="AM30" s="243" t="str">
        <f>IF('ประเมินตัวชี้วัด  '!AM30="","",'ประเมินตัวชี้วัด  '!AM30)</f>
        <v/>
      </c>
      <c r="AN30" s="243" t="str">
        <f>IF('ประเมินตัวชี้วัด  '!AN30="","",'ประเมินตัวชี้วัด  '!AN30)</f>
        <v/>
      </c>
      <c r="AO30" s="243" t="str">
        <f>IF('ประเมินตัวชี้วัด  '!AO30="","",'ประเมินตัวชี้วัด  '!AO30)</f>
        <v/>
      </c>
      <c r="AP30" s="243" t="str">
        <f>IF('ประเมินตัวชี้วัด  '!AP30="","",'ประเมินตัวชี้วัด  '!AP30)</f>
        <v/>
      </c>
      <c r="AQ30" s="243" t="str">
        <f>IF('ประเมินตัวชี้วัด  '!AQ30="","",'ประเมินตัวชี้วัด  '!AQ30)</f>
        <v/>
      </c>
      <c r="AR30" s="243" t="str">
        <f>IF('ประเมินตัวชี้วัด  '!AR30="","",'ประเมินตัวชี้วัด  '!AR30)</f>
        <v/>
      </c>
      <c r="AS30" s="243" t="str">
        <f>IF('ประเมินตัวชี้วัด  '!AS30="","",'ประเมินตัวชี้วัด  '!AS30)</f>
        <v/>
      </c>
      <c r="AT30" s="243" t="str">
        <f>IF('ประเมินตัวชี้วัด  '!AT30="","",'ประเมินตัวชี้วัด  '!AT30)</f>
        <v/>
      </c>
      <c r="AU30" s="243" t="str">
        <f>IF('ประเมินตัวชี้วัด  '!AU30="","",'ประเมินตัวชี้วัด  '!AU30)</f>
        <v/>
      </c>
      <c r="AV30" s="243" t="str">
        <f>IF('ประเมินตัวชี้วัด  '!AV30="","",'ประเมินตัวชี้วัด  '!AV30)</f>
        <v/>
      </c>
      <c r="AW30" s="243" t="str">
        <f>IF('ประเมินตัวชี้วัด  '!AW30="","",'ประเมินตัวชี้วัด  '!AW30)</f>
        <v/>
      </c>
      <c r="AX30" s="185"/>
      <c r="AY30" s="227"/>
    </row>
    <row r="31" spans="2:51" s="181" customFormat="1" ht="17.100000000000001" customHeight="1">
      <c r="B31" s="227"/>
      <c r="C31" s="183"/>
      <c r="D31" s="238" t="str">
        <f>IF(ข้อมูลนร.2!D28="","",ข้อมูลนร.2!D28)</f>
        <v/>
      </c>
      <c r="E31" s="680" t="str">
        <f>IF(ข้อมูลนร.2!G28="","",ข้อมูลนร.2!G28)</f>
        <v/>
      </c>
      <c r="F31" s="681"/>
      <c r="G31" s="239"/>
      <c r="H31" s="243" t="str">
        <f>IF('ประเมินตัวชี้วัด  '!H31="","",'ประเมินตัวชี้วัด  '!H31)</f>
        <v/>
      </c>
      <c r="I31" s="243" t="str">
        <f>IF('ประเมินตัวชี้วัด  '!I31="","",'ประเมินตัวชี้วัด  '!I31)</f>
        <v/>
      </c>
      <c r="J31" s="243" t="str">
        <f>IF('ประเมินตัวชี้วัด  '!J31="","",'ประเมินตัวชี้วัด  '!J31)</f>
        <v/>
      </c>
      <c r="K31" s="243" t="str">
        <f>IF('ประเมินตัวชี้วัด  '!K31="","",'ประเมินตัวชี้วัด  '!K31)</f>
        <v/>
      </c>
      <c r="L31" s="243" t="str">
        <f>IF('ประเมินตัวชี้วัด  '!L31="","",'ประเมินตัวชี้วัด  '!L31)</f>
        <v/>
      </c>
      <c r="M31" s="243" t="str">
        <f>IF('ประเมินตัวชี้วัด  '!M31="","",'ประเมินตัวชี้วัด  '!M31)</f>
        <v/>
      </c>
      <c r="N31" s="243" t="str">
        <f>IF('ประเมินตัวชี้วัด  '!N31="","",'ประเมินตัวชี้วัด  '!N31)</f>
        <v/>
      </c>
      <c r="O31" s="243" t="str">
        <f>IF('ประเมินตัวชี้วัด  '!O31="","",'ประเมินตัวชี้วัด  '!O31)</f>
        <v/>
      </c>
      <c r="P31" s="243" t="str">
        <f>IF('ประเมินตัวชี้วัด  '!P31="","",'ประเมินตัวชี้วัด  '!P31)</f>
        <v/>
      </c>
      <c r="Q31" s="243" t="str">
        <f>IF('ประเมินตัวชี้วัด  '!Q31="","",'ประเมินตัวชี้วัด  '!Q31)</f>
        <v/>
      </c>
      <c r="R31" s="243" t="str">
        <f>IF('ประเมินตัวชี้วัด  '!R31="","",'ประเมินตัวชี้วัด  '!R31)</f>
        <v/>
      </c>
      <c r="S31" s="243" t="str">
        <f>IF('ประเมินตัวชี้วัด  '!S31="","",'ประเมินตัวชี้วัด  '!S31)</f>
        <v/>
      </c>
      <c r="T31" s="243" t="str">
        <f>IF('ประเมินตัวชี้วัด  '!T31="","",'ประเมินตัวชี้วัด  '!T31)</f>
        <v/>
      </c>
      <c r="U31" s="243" t="str">
        <f>IF('ประเมินตัวชี้วัด  '!U31="","",'ประเมินตัวชี้วัด  '!U31)</f>
        <v/>
      </c>
      <c r="V31" s="243" t="str">
        <f>IF('ประเมินตัวชี้วัด  '!V31="","",'ประเมินตัวชี้วัด  '!V31)</f>
        <v/>
      </c>
      <c r="W31" s="243" t="str">
        <f>IF('ประเมินตัวชี้วัด  '!W31="","",'ประเมินตัวชี้วัด  '!W31)</f>
        <v/>
      </c>
      <c r="X31" s="243" t="str">
        <f>IF('ประเมินตัวชี้วัด  '!X31="","",'ประเมินตัวชี้วัด  '!X31)</f>
        <v/>
      </c>
      <c r="Y31" s="243" t="str">
        <f>IF('ประเมินตัวชี้วัด  '!Y31="","",'ประเมินตัวชี้วัด  '!Y31)</f>
        <v/>
      </c>
      <c r="Z31" s="243" t="str">
        <f>IF('ประเมินตัวชี้วัด  '!Z31="","",'ประเมินตัวชี้วัด  '!Z31)</f>
        <v/>
      </c>
      <c r="AA31" s="243" t="str">
        <f>IF('ประเมินตัวชี้วัด  '!AA31="","",'ประเมินตัวชี้วัด  '!AA31)</f>
        <v/>
      </c>
      <c r="AB31" s="243" t="str">
        <f>IF('ประเมินตัวชี้วัด  '!AB31="","",'ประเมินตัวชี้วัด  '!AB31)</f>
        <v/>
      </c>
      <c r="AC31" s="243" t="str">
        <f>IF('ประเมินตัวชี้วัด  '!AC31="","",'ประเมินตัวชี้วัด  '!AC31)</f>
        <v/>
      </c>
      <c r="AD31" s="243" t="str">
        <f>IF('ประเมินตัวชี้วัด  '!AD31="","",'ประเมินตัวชี้วัด  '!AD31)</f>
        <v/>
      </c>
      <c r="AE31" s="243" t="str">
        <f>IF('ประเมินตัวชี้วัด  '!AE31="","",'ประเมินตัวชี้วัด  '!AE31)</f>
        <v/>
      </c>
      <c r="AF31" s="243" t="str">
        <f>IF('ประเมินตัวชี้วัด  '!AF31="","",'ประเมินตัวชี้วัด  '!AF31)</f>
        <v/>
      </c>
      <c r="AG31" s="243" t="str">
        <f>IF('ประเมินตัวชี้วัด  '!AG31="","",'ประเมินตัวชี้วัด  '!AG31)</f>
        <v/>
      </c>
      <c r="AH31" s="243" t="str">
        <f>IF('ประเมินตัวชี้วัด  '!AH31="","",'ประเมินตัวชี้วัด  '!AH31)</f>
        <v/>
      </c>
      <c r="AI31" s="243" t="str">
        <f>IF('ประเมินตัวชี้วัด  '!AI31="","",'ประเมินตัวชี้วัด  '!AI31)</f>
        <v/>
      </c>
      <c r="AJ31" s="243" t="str">
        <f>IF('ประเมินตัวชี้วัด  '!AJ31="","",'ประเมินตัวชี้วัด  '!AJ31)</f>
        <v/>
      </c>
      <c r="AK31" s="243" t="str">
        <f>IF('ประเมินตัวชี้วัด  '!AK31="","",'ประเมินตัวชี้วัด  '!AK31)</f>
        <v/>
      </c>
      <c r="AL31" s="243" t="str">
        <f>IF('ประเมินตัวชี้วัด  '!AL31="","",'ประเมินตัวชี้วัด  '!AL31)</f>
        <v/>
      </c>
      <c r="AM31" s="243" t="str">
        <f>IF('ประเมินตัวชี้วัด  '!AM31="","",'ประเมินตัวชี้วัด  '!AM31)</f>
        <v/>
      </c>
      <c r="AN31" s="243" t="str">
        <f>IF('ประเมินตัวชี้วัด  '!AN31="","",'ประเมินตัวชี้วัด  '!AN31)</f>
        <v/>
      </c>
      <c r="AO31" s="243" t="str">
        <f>IF('ประเมินตัวชี้วัด  '!AO31="","",'ประเมินตัวชี้วัด  '!AO31)</f>
        <v/>
      </c>
      <c r="AP31" s="243" t="str">
        <f>IF('ประเมินตัวชี้วัด  '!AP31="","",'ประเมินตัวชี้วัด  '!AP31)</f>
        <v/>
      </c>
      <c r="AQ31" s="243" t="str">
        <f>IF('ประเมินตัวชี้วัด  '!AQ31="","",'ประเมินตัวชี้วัด  '!AQ31)</f>
        <v/>
      </c>
      <c r="AR31" s="243" t="str">
        <f>IF('ประเมินตัวชี้วัด  '!AR31="","",'ประเมินตัวชี้วัด  '!AR31)</f>
        <v/>
      </c>
      <c r="AS31" s="243" t="str">
        <f>IF('ประเมินตัวชี้วัด  '!AS31="","",'ประเมินตัวชี้วัด  '!AS31)</f>
        <v/>
      </c>
      <c r="AT31" s="243" t="str">
        <f>IF('ประเมินตัวชี้วัด  '!AT31="","",'ประเมินตัวชี้วัด  '!AT31)</f>
        <v/>
      </c>
      <c r="AU31" s="243" t="str">
        <f>IF('ประเมินตัวชี้วัด  '!AU31="","",'ประเมินตัวชี้วัด  '!AU31)</f>
        <v/>
      </c>
      <c r="AV31" s="243" t="str">
        <f>IF('ประเมินตัวชี้วัด  '!AV31="","",'ประเมินตัวชี้วัด  '!AV31)</f>
        <v/>
      </c>
      <c r="AW31" s="243" t="str">
        <f>IF('ประเมินตัวชี้วัด  '!AW31="","",'ประเมินตัวชี้วัด  '!AW31)</f>
        <v/>
      </c>
      <c r="AX31" s="185"/>
      <c r="AY31" s="227"/>
    </row>
    <row r="32" spans="2:51" s="181" customFormat="1" ht="17.100000000000001" customHeight="1">
      <c r="B32" s="227"/>
      <c r="C32" s="183"/>
      <c r="D32" s="238" t="str">
        <f>IF(ข้อมูลนร.2!D29="","",ข้อมูลนร.2!D29)</f>
        <v/>
      </c>
      <c r="E32" s="680" t="str">
        <f>IF(ข้อมูลนร.2!G29="","",ข้อมูลนร.2!G29)</f>
        <v/>
      </c>
      <c r="F32" s="681"/>
      <c r="G32" s="239"/>
      <c r="H32" s="243" t="str">
        <f>IF('ประเมินตัวชี้วัด  '!H32="","",'ประเมินตัวชี้วัด  '!H32)</f>
        <v/>
      </c>
      <c r="I32" s="243" t="str">
        <f>IF('ประเมินตัวชี้วัด  '!I32="","",'ประเมินตัวชี้วัด  '!I32)</f>
        <v/>
      </c>
      <c r="J32" s="243" t="str">
        <f>IF('ประเมินตัวชี้วัด  '!J32="","",'ประเมินตัวชี้วัด  '!J32)</f>
        <v/>
      </c>
      <c r="K32" s="243" t="str">
        <f>IF('ประเมินตัวชี้วัด  '!K32="","",'ประเมินตัวชี้วัด  '!K32)</f>
        <v/>
      </c>
      <c r="L32" s="243" t="str">
        <f>IF('ประเมินตัวชี้วัด  '!L32="","",'ประเมินตัวชี้วัด  '!L32)</f>
        <v/>
      </c>
      <c r="M32" s="243" t="str">
        <f>IF('ประเมินตัวชี้วัด  '!M32="","",'ประเมินตัวชี้วัด  '!M32)</f>
        <v/>
      </c>
      <c r="N32" s="243" t="str">
        <f>IF('ประเมินตัวชี้วัด  '!N32="","",'ประเมินตัวชี้วัด  '!N32)</f>
        <v/>
      </c>
      <c r="O32" s="243" t="str">
        <f>IF('ประเมินตัวชี้วัด  '!O32="","",'ประเมินตัวชี้วัด  '!O32)</f>
        <v/>
      </c>
      <c r="P32" s="243" t="str">
        <f>IF('ประเมินตัวชี้วัด  '!P32="","",'ประเมินตัวชี้วัด  '!P32)</f>
        <v/>
      </c>
      <c r="Q32" s="243" t="str">
        <f>IF('ประเมินตัวชี้วัด  '!Q32="","",'ประเมินตัวชี้วัด  '!Q32)</f>
        <v/>
      </c>
      <c r="R32" s="243" t="str">
        <f>IF('ประเมินตัวชี้วัด  '!R32="","",'ประเมินตัวชี้วัด  '!R32)</f>
        <v/>
      </c>
      <c r="S32" s="243" t="str">
        <f>IF('ประเมินตัวชี้วัด  '!S32="","",'ประเมินตัวชี้วัด  '!S32)</f>
        <v/>
      </c>
      <c r="T32" s="243" t="str">
        <f>IF('ประเมินตัวชี้วัด  '!T32="","",'ประเมินตัวชี้วัด  '!T32)</f>
        <v/>
      </c>
      <c r="U32" s="243" t="str">
        <f>IF('ประเมินตัวชี้วัด  '!U32="","",'ประเมินตัวชี้วัด  '!U32)</f>
        <v/>
      </c>
      <c r="V32" s="243" t="str">
        <f>IF('ประเมินตัวชี้วัด  '!V32="","",'ประเมินตัวชี้วัด  '!V32)</f>
        <v/>
      </c>
      <c r="W32" s="243" t="str">
        <f>IF('ประเมินตัวชี้วัด  '!W32="","",'ประเมินตัวชี้วัด  '!W32)</f>
        <v/>
      </c>
      <c r="X32" s="243" t="str">
        <f>IF('ประเมินตัวชี้วัด  '!X32="","",'ประเมินตัวชี้วัด  '!X32)</f>
        <v/>
      </c>
      <c r="Y32" s="243" t="str">
        <f>IF('ประเมินตัวชี้วัด  '!Y32="","",'ประเมินตัวชี้วัด  '!Y32)</f>
        <v/>
      </c>
      <c r="Z32" s="243" t="str">
        <f>IF('ประเมินตัวชี้วัด  '!Z32="","",'ประเมินตัวชี้วัด  '!Z32)</f>
        <v/>
      </c>
      <c r="AA32" s="243" t="str">
        <f>IF('ประเมินตัวชี้วัด  '!AA32="","",'ประเมินตัวชี้วัด  '!AA32)</f>
        <v/>
      </c>
      <c r="AB32" s="243" t="str">
        <f>IF('ประเมินตัวชี้วัด  '!AB32="","",'ประเมินตัวชี้วัด  '!AB32)</f>
        <v/>
      </c>
      <c r="AC32" s="243" t="str">
        <f>IF('ประเมินตัวชี้วัด  '!AC32="","",'ประเมินตัวชี้วัด  '!AC32)</f>
        <v/>
      </c>
      <c r="AD32" s="243" t="str">
        <f>IF('ประเมินตัวชี้วัด  '!AD32="","",'ประเมินตัวชี้วัด  '!AD32)</f>
        <v/>
      </c>
      <c r="AE32" s="243" t="str">
        <f>IF('ประเมินตัวชี้วัด  '!AE32="","",'ประเมินตัวชี้วัด  '!AE32)</f>
        <v/>
      </c>
      <c r="AF32" s="243" t="str">
        <f>IF('ประเมินตัวชี้วัด  '!AF32="","",'ประเมินตัวชี้วัด  '!AF32)</f>
        <v/>
      </c>
      <c r="AG32" s="243" t="str">
        <f>IF('ประเมินตัวชี้วัด  '!AG32="","",'ประเมินตัวชี้วัด  '!AG32)</f>
        <v/>
      </c>
      <c r="AH32" s="243" t="str">
        <f>IF('ประเมินตัวชี้วัด  '!AH32="","",'ประเมินตัวชี้วัด  '!AH32)</f>
        <v/>
      </c>
      <c r="AI32" s="243" t="str">
        <f>IF('ประเมินตัวชี้วัด  '!AI32="","",'ประเมินตัวชี้วัด  '!AI32)</f>
        <v/>
      </c>
      <c r="AJ32" s="243" t="str">
        <f>IF('ประเมินตัวชี้วัด  '!AJ32="","",'ประเมินตัวชี้วัด  '!AJ32)</f>
        <v/>
      </c>
      <c r="AK32" s="243" t="str">
        <f>IF('ประเมินตัวชี้วัด  '!AK32="","",'ประเมินตัวชี้วัด  '!AK32)</f>
        <v/>
      </c>
      <c r="AL32" s="243" t="str">
        <f>IF('ประเมินตัวชี้วัด  '!AL32="","",'ประเมินตัวชี้วัด  '!AL32)</f>
        <v/>
      </c>
      <c r="AM32" s="243" t="str">
        <f>IF('ประเมินตัวชี้วัด  '!AM32="","",'ประเมินตัวชี้วัด  '!AM32)</f>
        <v/>
      </c>
      <c r="AN32" s="243" t="str">
        <f>IF('ประเมินตัวชี้วัด  '!AN32="","",'ประเมินตัวชี้วัด  '!AN32)</f>
        <v/>
      </c>
      <c r="AO32" s="243" t="str">
        <f>IF('ประเมินตัวชี้วัด  '!AO32="","",'ประเมินตัวชี้วัด  '!AO32)</f>
        <v/>
      </c>
      <c r="AP32" s="243" t="str">
        <f>IF('ประเมินตัวชี้วัด  '!AP32="","",'ประเมินตัวชี้วัด  '!AP32)</f>
        <v/>
      </c>
      <c r="AQ32" s="243" t="str">
        <f>IF('ประเมินตัวชี้วัด  '!AQ32="","",'ประเมินตัวชี้วัด  '!AQ32)</f>
        <v/>
      </c>
      <c r="AR32" s="243" t="str">
        <f>IF('ประเมินตัวชี้วัด  '!AR32="","",'ประเมินตัวชี้วัด  '!AR32)</f>
        <v/>
      </c>
      <c r="AS32" s="243" t="str">
        <f>IF('ประเมินตัวชี้วัด  '!AS32="","",'ประเมินตัวชี้วัด  '!AS32)</f>
        <v/>
      </c>
      <c r="AT32" s="243" t="str">
        <f>IF('ประเมินตัวชี้วัด  '!AT32="","",'ประเมินตัวชี้วัด  '!AT32)</f>
        <v/>
      </c>
      <c r="AU32" s="243" t="str">
        <f>IF('ประเมินตัวชี้วัด  '!AU32="","",'ประเมินตัวชี้วัด  '!AU32)</f>
        <v/>
      </c>
      <c r="AV32" s="243" t="str">
        <f>IF('ประเมินตัวชี้วัด  '!AV32="","",'ประเมินตัวชี้วัด  '!AV32)</f>
        <v/>
      </c>
      <c r="AW32" s="243" t="str">
        <f>IF('ประเมินตัวชี้วัด  '!AW32="","",'ประเมินตัวชี้วัด  '!AW32)</f>
        <v/>
      </c>
      <c r="AX32" s="185"/>
      <c r="AY32" s="227"/>
    </row>
    <row r="33" spans="2:51" s="181" customFormat="1" ht="17.100000000000001" customHeight="1">
      <c r="B33" s="227"/>
      <c r="C33" s="183"/>
      <c r="D33" s="238" t="str">
        <f>IF(ข้อมูลนร.2!D30="","",ข้อมูลนร.2!D30)</f>
        <v/>
      </c>
      <c r="E33" s="680" t="str">
        <f>IF(ข้อมูลนร.2!G30="","",ข้อมูลนร.2!G30)</f>
        <v/>
      </c>
      <c r="F33" s="681"/>
      <c r="G33" s="239"/>
      <c r="H33" s="243" t="str">
        <f>IF('ประเมินตัวชี้วัด  '!H33="","",'ประเมินตัวชี้วัด  '!H33)</f>
        <v/>
      </c>
      <c r="I33" s="243" t="str">
        <f>IF('ประเมินตัวชี้วัด  '!I33="","",'ประเมินตัวชี้วัด  '!I33)</f>
        <v/>
      </c>
      <c r="J33" s="243" t="str">
        <f>IF('ประเมินตัวชี้วัด  '!J33="","",'ประเมินตัวชี้วัด  '!J33)</f>
        <v/>
      </c>
      <c r="K33" s="243" t="str">
        <f>IF('ประเมินตัวชี้วัด  '!K33="","",'ประเมินตัวชี้วัด  '!K33)</f>
        <v/>
      </c>
      <c r="L33" s="243" t="str">
        <f>IF('ประเมินตัวชี้วัด  '!L33="","",'ประเมินตัวชี้วัด  '!L33)</f>
        <v/>
      </c>
      <c r="M33" s="243" t="str">
        <f>IF('ประเมินตัวชี้วัด  '!M33="","",'ประเมินตัวชี้วัด  '!M33)</f>
        <v/>
      </c>
      <c r="N33" s="243" t="str">
        <f>IF('ประเมินตัวชี้วัด  '!N33="","",'ประเมินตัวชี้วัด  '!N33)</f>
        <v/>
      </c>
      <c r="O33" s="243" t="str">
        <f>IF('ประเมินตัวชี้วัด  '!O33="","",'ประเมินตัวชี้วัด  '!O33)</f>
        <v/>
      </c>
      <c r="P33" s="243" t="str">
        <f>IF('ประเมินตัวชี้วัด  '!P33="","",'ประเมินตัวชี้วัด  '!P33)</f>
        <v/>
      </c>
      <c r="Q33" s="243" t="str">
        <f>IF('ประเมินตัวชี้วัด  '!Q33="","",'ประเมินตัวชี้วัด  '!Q33)</f>
        <v/>
      </c>
      <c r="R33" s="243" t="str">
        <f>IF('ประเมินตัวชี้วัด  '!R33="","",'ประเมินตัวชี้วัด  '!R33)</f>
        <v/>
      </c>
      <c r="S33" s="243" t="str">
        <f>IF('ประเมินตัวชี้วัด  '!S33="","",'ประเมินตัวชี้วัด  '!S33)</f>
        <v/>
      </c>
      <c r="T33" s="243" t="str">
        <f>IF('ประเมินตัวชี้วัด  '!T33="","",'ประเมินตัวชี้วัด  '!T33)</f>
        <v/>
      </c>
      <c r="U33" s="243" t="str">
        <f>IF('ประเมินตัวชี้วัด  '!U33="","",'ประเมินตัวชี้วัด  '!U33)</f>
        <v/>
      </c>
      <c r="V33" s="243" t="str">
        <f>IF('ประเมินตัวชี้วัด  '!V33="","",'ประเมินตัวชี้วัด  '!V33)</f>
        <v/>
      </c>
      <c r="W33" s="243" t="str">
        <f>IF('ประเมินตัวชี้วัด  '!W33="","",'ประเมินตัวชี้วัด  '!W33)</f>
        <v/>
      </c>
      <c r="X33" s="243" t="str">
        <f>IF('ประเมินตัวชี้วัด  '!X33="","",'ประเมินตัวชี้วัด  '!X33)</f>
        <v/>
      </c>
      <c r="Y33" s="243" t="str">
        <f>IF('ประเมินตัวชี้วัด  '!Y33="","",'ประเมินตัวชี้วัด  '!Y33)</f>
        <v/>
      </c>
      <c r="Z33" s="243" t="str">
        <f>IF('ประเมินตัวชี้วัด  '!Z33="","",'ประเมินตัวชี้วัด  '!Z33)</f>
        <v/>
      </c>
      <c r="AA33" s="243" t="str">
        <f>IF('ประเมินตัวชี้วัด  '!AA33="","",'ประเมินตัวชี้วัด  '!AA33)</f>
        <v/>
      </c>
      <c r="AB33" s="243" t="str">
        <f>IF('ประเมินตัวชี้วัด  '!AB33="","",'ประเมินตัวชี้วัด  '!AB33)</f>
        <v/>
      </c>
      <c r="AC33" s="243" t="str">
        <f>IF('ประเมินตัวชี้วัด  '!AC33="","",'ประเมินตัวชี้วัด  '!AC33)</f>
        <v/>
      </c>
      <c r="AD33" s="243" t="str">
        <f>IF('ประเมินตัวชี้วัด  '!AD33="","",'ประเมินตัวชี้วัด  '!AD33)</f>
        <v/>
      </c>
      <c r="AE33" s="243" t="str">
        <f>IF('ประเมินตัวชี้วัด  '!AE33="","",'ประเมินตัวชี้วัด  '!AE33)</f>
        <v/>
      </c>
      <c r="AF33" s="243" t="str">
        <f>IF('ประเมินตัวชี้วัด  '!AF33="","",'ประเมินตัวชี้วัด  '!AF33)</f>
        <v/>
      </c>
      <c r="AG33" s="243" t="str">
        <f>IF('ประเมินตัวชี้วัด  '!AG33="","",'ประเมินตัวชี้วัด  '!AG33)</f>
        <v/>
      </c>
      <c r="AH33" s="243" t="str">
        <f>IF('ประเมินตัวชี้วัด  '!AH33="","",'ประเมินตัวชี้วัด  '!AH33)</f>
        <v/>
      </c>
      <c r="AI33" s="243" t="str">
        <f>IF('ประเมินตัวชี้วัด  '!AI33="","",'ประเมินตัวชี้วัด  '!AI33)</f>
        <v/>
      </c>
      <c r="AJ33" s="243" t="str">
        <f>IF('ประเมินตัวชี้วัด  '!AJ33="","",'ประเมินตัวชี้วัด  '!AJ33)</f>
        <v/>
      </c>
      <c r="AK33" s="243" t="str">
        <f>IF('ประเมินตัวชี้วัด  '!AK33="","",'ประเมินตัวชี้วัด  '!AK33)</f>
        <v/>
      </c>
      <c r="AL33" s="243" t="str">
        <f>IF('ประเมินตัวชี้วัด  '!AL33="","",'ประเมินตัวชี้วัด  '!AL33)</f>
        <v/>
      </c>
      <c r="AM33" s="243" t="str">
        <f>IF('ประเมินตัวชี้วัด  '!AM33="","",'ประเมินตัวชี้วัด  '!AM33)</f>
        <v/>
      </c>
      <c r="AN33" s="243" t="str">
        <f>IF('ประเมินตัวชี้วัด  '!AN33="","",'ประเมินตัวชี้วัด  '!AN33)</f>
        <v/>
      </c>
      <c r="AO33" s="243" t="str">
        <f>IF('ประเมินตัวชี้วัด  '!AO33="","",'ประเมินตัวชี้วัด  '!AO33)</f>
        <v/>
      </c>
      <c r="AP33" s="243" t="str">
        <f>IF('ประเมินตัวชี้วัด  '!AP33="","",'ประเมินตัวชี้วัด  '!AP33)</f>
        <v/>
      </c>
      <c r="AQ33" s="243" t="str">
        <f>IF('ประเมินตัวชี้วัด  '!AQ33="","",'ประเมินตัวชี้วัด  '!AQ33)</f>
        <v/>
      </c>
      <c r="AR33" s="243" t="str">
        <f>IF('ประเมินตัวชี้วัด  '!AR33="","",'ประเมินตัวชี้วัด  '!AR33)</f>
        <v/>
      </c>
      <c r="AS33" s="243" t="str">
        <f>IF('ประเมินตัวชี้วัด  '!AS33="","",'ประเมินตัวชี้วัด  '!AS33)</f>
        <v/>
      </c>
      <c r="AT33" s="243" t="str">
        <f>IF('ประเมินตัวชี้วัด  '!AT33="","",'ประเมินตัวชี้วัด  '!AT33)</f>
        <v/>
      </c>
      <c r="AU33" s="243" t="str">
        <f>IF('ประเมินตัวชี้วัด  '!AU33="","",'ประเมินตัวชี้วัด  '!AU33)</f>
        <v/>
      </c>
      <c r="AV33" s="243" t="str">
        <f>IF('ประเมินตัวชี้วัด  '!AV33="","",'ประเมินตัวชี้วัด  '!AV33)</f>
        <v/>
      </c>
      <c r="AW33" s="243" t="str">
        <f>IF('ประเมินตัวชี้วัด  '!AW33="","",'ประเมินตัวชี้วัด  '!AW33)</f>
        <v/>
      </c>
      <c r="AX33" s="185"/>
      <c r="AY33" s="227"/>
    </row>
    <row r="34" spans="2:51" s="181" customFormat="1" ht="17.100000000000001" customHeight="1">
      <c r="B34" s="227"/>
      <c r="C34" s="183"/>
      <c r="D34" s="238" t="str">
        <f>IF(ข้อมูลนร.2!D31="","",ข้อมูลนร.2!D31)</f>
        <v/>
      </c>
      <c r="E34" s="680" t="str">
        <f>IF(ข้อมูลนร.2!G31="","",ข้อมูลนร.2!G31)</f>
        <v/>
      </c>
      <c r="F34" s="681"/>
      <c r="G34" s="239"/>
      <c r="H34" s="243" t="str">
        <f>IF('ประเมินตัวชี้วัด  '!H34="","",'ประเมินตัวชี้วัด  '!H34)</f>
        <v/>
      </c>
      <c r="I34" s="243" t="str">
        <f>IF('ประเมินตัวชี้วัด  '!I34="","",'ประเมินตัวชี้วัด  '!I34)</f>
        <v/>
      </c>
      <c r="J34" s="243" t="str">
        <f>IF('ประเมินตัวชี้วัด  '!J34="","",'ประเมินตัวชี้วัด  '!J34)</f>
        <v/>
      </c>
      <c r="K34" s="243" t="str">
        <f>IF('ประเมินตัวชี้วัด  '!K34="","",'ประเมินตัวชี้วัด  '!K34)</f>
        <v/>
      </c>
      <c r="L34" s="243" t="str">
        <f>IF('ประเมินตัวชี้วัด  '!L34="","",'ประเมินตัวชี้วัด  '!L34)</f>
        <v/>
      </c>
      <c r="M34" s="243" t="str">
        <f>IF('ประเมินตัวชี้วัด  '!M34="","",'ประเมินตัวชี้วัด  '!M34)</f>
        <v/>
      </c>
      <c r="N34" s="243" t="str">
        <f>IF('ประเมินตัวชี้วัด  '!N34="","",'ประเมินตัวชี้วัด  '!N34)</f>
        <v/>
      </c>
      <c r="O34" s="243" t="str">
        <f>IF('ประเมินตัวชี้วัด  '!O34="","",'ประเมินตัวชี้วัด  '!O34)</f>
        <v/>
      </c>
      <c r="P34" s="243" t="str">
        <f>IF('ประเมินตัวชี้วัด  '!P34="","",'ประเมินตัวชี้วัด  '!P34)</f>
        <v/>
      </c>
      <c r="Q34" s="243" t="str">
        <f>IF('ประเมินตัวชี้วัด  '!Q34="","",'ประเมินตัวชี้วัด  '!Q34)</f>
        <v/>
      </c>
      <c r="R34" s="243" t="str">
        <f>IF('ประเมินตัวชี้วัด  '!R34="","",'ประเมินตัวชี้วัด  '!R34)</f>
        <v/>
      </c>
      <c r="S34" s="243" t="str">
        <f>IF('ประเมินตัวชี้วัด  '!S34="","",'ประเมินตัวชี้วัด  '!S34)</f>
        <v/>
      </c>
      <c r="T34" s="243" t="str">
        <f>IF('ประเมินตัวชี้วัด  '!T34="","",'ประเมินตัวชี้วัด  '!T34)</f>
        <v/>
      </c>
      <c r="U34" s="243" t="str">
        <f>IF('ประเมินตัวชี้วัด  '!U34="","",'ประเมินตัวชี้วัด  '!U34)</f>
        <v/>
      </c>
      <c r="V34" s="243" t="str">
        <f>IF('ประเมินตัวชี้วัด  '!V34="","",'ประเมินตัวชี้วัด  '!V34)</f>
        <v/>
      </c>
      <c r="W34" s="243" t="str">
        <f>IF('ประเมินตัวชี้วัด  '!W34="","",'ประเมินตัวชี้วัด  '!W34)</f>
        <v/>
      </c>
      <c r="X34" s="243" t="str">
        <f>IF('ประเมินตัวชี้วัด  '!X34="","",'ประเมินตัวชี้วัด  '!X34)</f>
        <v/>
      </c>
      <c r="Y34" s="243" t="str">
        <f>IF('ประเมินตัวชี้วัด  '!Y34="","",'ประเมินตัวชี้วัด  '!Y34)</f>
        <v/>
      </c>
      <c r="Z34" s="243" t="str">
        <f>IF('ประเมินตัวชี้วัด  '!Z34="","",'ประเมินตัวชี้วัด  '!Z34)</f>
        <v/>
      </c>
      <c r="AA34" s="243" t="str">
        <f>IF('ประเมินตัวชี้วัด  '!AA34="","",'ประเมินตัวชี้วัด  '!AA34)</f>
        <v/>
      </c>
      <c r="AB34" s="243" t="str">
        <f>IF('ประเมินตัวชี้วัด  '!AB34="","",'ประเมินตัวชี้วัด  '!AB34)</f>
        <v/>
      </c>
      <c r="AC34" s="243" t="str">
        <f>IF('ประเมินตัวชี้วัด  '!AC34="","",'ประเมินตัวชี้วัด  '!AC34)</f>
        <v/>
      </c>
      <c r="AD34" s="243" t="str">
        <f>IF('ประเมินตัวชี้วัด  '!AD34="","",'ประเมินตัวชี้วัด  '!AD34)</f>
        <v/>
      </c>
      <c r="AE34" s="243" t="str">
        <f>IF('ประเมินตัวชี้วัด  '!AE34="","",'ประเมินตัวชี้วัด  '!AE34)</f>
        <v/>
      </c>
      <c r="AF34" s="243" t="str">
        <f>IF('ประเมินตัวชี้วัด  '!AF34="","",'ประเมินตัวชี้วัด  '!AF34)</f>
        <v/>
      </c>
      <c r="AG34" s="243" t="str">
        <f>IF('ประเมินตัวชี้วัด  '!AG34="","",'ประเมินตัวชี้วัด  '!AG34)</f>
        <v/>
      </c>
      <c r="AH34" s="243" t="str">
        <f>IF('ประเมินตัวชี้วัด  '!AH34="","",'ประเมินตัวชี้วัด  '!AH34)</f>
        <v/>
      </c>
      <c r="AI34" s="243" t="str">
        <f>IF('ประเมินตัวชี้วัด  '!AI34="","",'ประเมินตัวชี้วัด  '!AI34)</f>
        <v/>
      </c>
      <c r="AJ34" s="243" t="str">
        <f>IF('ประเมินตัวชี้วัด  '!AJ34="","",'ประเมินตัวชี้วัด  '!AJ34)</f>
        <v/>
      </c>
      <c r="AK34" s="243" t="str">
        <f>IF('ประเมินตัวชี้วัด  '!AK34="","",'ประเมินตัวชี้วัด  '!AK34)</f>
        <v/>
      </c>
      <c r="AL34" s="243" t="str">
        <f>IF('ประเมินตัวชี้วัด  '!AL34="","",'ประเมินตัวชี้วัด  '!AL34)</f>
        <v/>
      </c>
      <c r="AM34" s="243" t="str">
        <f>IF('ประเมินตัวชี้วัด  '!AM34="","",'ประเมินตัวชี้วัด  '!AM34)</f>
        <v/>
      </c>
      <c r="AN34" s="243" t="str">
        <f>IF('ประเมินตัวชี้วัด  '!AN34="","",'ประเมินตัวชี้วัด  '!AN34)</f>
        <v/>
      </c>
      <c r="AO34" s="243" t="str">
        <f>IF('ประเมินตัวชี้วัด  '!AO34="","",'ประเมินตัวชี้วัด  '!AO34)</f>
        <v/>
      </c>
      <c r="AP34" s="243" t="str">
        <f>IF('ประเมินตัวชี้วัด  '!AP34="","",'ประเมินตัวชี้วัด  '!AP34)</f>
        <v/>
      </c>
      <c r="AQ34" s="243" t="str">
        <f>IF('ประเมินตัวชี้วัด  '!AQ34="","",'ประเมินตัวชี้วัด  '!AQ34)</f>
        <v/>
      </c>
      <c r="AR34" s="243" t="str">
        <f>IF('ประเมินตัวชี้วัด  '!AR34="","",'ประเมินตัวชี้วัด  '!AR34)</f>
        <v/>
      </c>
      <c r="AS34" s="243" t="str">
        <f>IF('ประเมินตัวชี้วัด  '!AS34="","",'ประเมินตัวชี้วัด  '!AS34)</f>
        <v/>
      </c>
      <c r="AT34" s="243" t="str">
        <f>IF('ประเมินตัวชี้วัด  '!AT34="","",'ประเมินตัวชี้วัด  '!AT34)</f>
        <v/>
      </c>
      <c r="AU34" s="243" t="str">
        <f>IF('ประเมินตัวชี้วัด  '!AU34="","",'ประเมินตัวชี้วัด  '!AU34)</f>
        <v/>
      </c>
      <c r="AV34" s="243" t="str">
        <f>IF('ประเมินตัวชี้วัด  '!AV34="","",'ประเมินตัวชี้วัด  '!AV34)</f>
        <v/>
      </c>
      <c r="AW34" s="243" t="str">
        <f>IF('ประเมินตัวชี้วัด  '!AW34="","",'ประเมินตัวชี้วัด  '!AW34)</f>
        <v/>
      </c>
      <c r="AX34" s="185"/>
      <c r="AY34" s="227"/>
    </row>
    <row r="35" spans="2:51" s="181" customFormat="1" ht="17.100000000000001" customHeight="1">
      <c r="B35" s="227"/>
      <c r="C35" s="183"/>
      <c r="D35" s="238" t="str">
        <f>IF(ข้อมูลนร.2!D32="","",ข้อมูลนร.2!D32)</f>
        <v/>
      </c>
      <c r="E35" s="680" t="str">
        <f>IF(ข้อมูลนร.2!G32="","",ข้อมูลนร.2!G32)</f>
        <v/>
      </c>
      <c r="F35" s="681"/>
      <c r="G35" s="239"/>
      <c r="H35" s="243" t="str">
        <f>IF('ประเมินตัวชี้วัด  '!H35="","",'ประเมินตัวชี้วัด  '!H35)</f>
        <v/>
      </c>
      <c r="I35" s="243" t="str">
        <f>IF('ประเมินตัวชี้วัด  '!I35="","",'ประเมินตัวชี้วัด  '!I35)</f>
        <v/>
      </c>
      <c r="J35" s="243" t="str">
        <f>IF('ประเมินตัวชี้วัด  '!J35="","",'ประเมินตัวชี้วัด  '!J35)</f>
        <v/>
      </c>
      <c r="K35" s="243" t="str">
        <f>IF('ประเมินตัวชี้วัด  '!K35="","",'ประเมินตัวชี้วัด  '!K35)</f>
        <v/>
      </c>
      <c r="L35" s="243" t="str">
        <f>IF('ประเมินตัวชี้วัด  '!L35="","",'ประเมินตัวชี้วัด  '!L35)</f>
        <v/>
      </c>
      <c r="M35" s="243" t="str">
        <f>IF('ประเมินตัวชี้วัด  '!M35="","",'ประเมินตัวชี้วัด  '!M35)</f>
        <v/>
      </c>
      <c r="N35" s="243" t="str">
        <f>IF('ประเมินตัวชี้วัด  '!N35="","",'ประเมินตัวชี้วัด  '!N35)</f>
        <v/>
      </c>
      <c r="O35" s="243" t="str">
        <f>IF('ประเมินตัวชี้วัด  '!O35="","",'ประเมินตัวชี้วัด  '!O35)</f>
        <v/>
      </c>
      <c r="P35" s="243" t="str">
        <f>IF('ประเมินตัวชี้วัด  '!P35="","",'ประเมินตัวชี้วัด  '!P35)</f>
        <v/>
      </c>
      <c r="Q35" s="243" t="str">
        <f>IF('ประเมินตัวชี้วัด  '!Q35="","",'ประเมินตัวชี้วัด  '!Q35)</f>
        <v/>
      </c>
      <c r="R35" s="243" t="str">
        <f>IF('ประเมินตัวชี้วัด  '!R35="","",'ประเมินตัวชี้วัด  '!R35)</f>
        <v/>
      </c>
      <c r="S35" s="243" t="str">
        <f>IF('ประเมินตัวชี้วัด  '!S35="","",'ประเมินตัวชี้วัด  '!S35)</f>
        <v/>
      </c>
      <c r="T35" s="243" t="str">
        <f>IF('ประเมินตัวชี้วัด  '!T35="","",'ประเมินตัวชี้วัด  '!T35)</f>
        <v/>
      </c>
      <c r="U35" s="243" t="str">
        <f>IF('ประเมินตัวชี้วัด  '!U35="","",'ประเมินตัวชี้วัด  '!U35)</f>
        <v/>
      </c>
      <c r="V35" s="243" t="str">
        <f>IF('ประเมินตัวชี้วัด  '!V35="","",'ประเมินตัวชี้วัด  '!V35)</f>
        <v/>
      </c>
      <c r="W35" s="243" t="str">
        <f>IF('ประเมินตัวชี้วัด  '!W35="","",'ประเมินตัวชี้วัด  '!W35)</f>
        <v/>
      </c>
      <c r="X35" s="243" t="str">
        <f>IF('ประเมินตัวชี้วัด  '!X35="","",'ประเมินตัวชี้วัด  '!X35)</f>
        <v/>
      </c>
      <c r="Y35" s="243" t="str">
        <f>IF('ประเมินตัวชี้วัด  '!Y35="","",'ประเมินตัวชี้วัด  '!Y35)</f>
        <v/>
      </c>
      <c r="Z35" s="243" t="str">
        <f>IF('ประเมินตัวชี้วัด  '!Z35="","",'ประเมินตัวชี้วัด  '!Z35)</f>
        <v/>
      </c>
      <c r="AA35" s="243" t="str">
        <f>IF('ประเมินตัวชี้วัด  '!AA35="","",'ประเมินตัวชี้วัด  '!AA35)</f>
        <v/>
      </c>
      <c r="AB35" s="243" t="str">
        <f>IF('ประเมินตัวชี้วัด  '!AB35="","",'ประเมินตัวชี้วัด  '!AB35)</f>
        <v/>
      </c>
      <c r="AC35" s="243" t="str">
        <f>IF('ประเมินตัวชี้วัด  '!AC35="","",'ประเมินตัวชี้วัด  '!AC35)</f>
        <v/>
      </c>
      <c r="AD35" s="243" t="str">
        <f>IF('ประเมินตัวชี้วัด  '!AD35="","",'ประเมินตัวชี้วัด  '!AD35)</f>
        <v/>
      </c>
      <c r="AE35" s="243" t="str">
        <f>IF('ประเมินตัวชี้วัด  '!AE35="","",'ประเมินตัวชี้วัด  '!AE35)</f>
        <v/>
      </c>
      <c r="AF35" s="243" t="str">
        <f>IF('ประเมินตัวชี้วัด  '!AF35="","",'ประเมินตัวชี้วัด  '!AF35)</f>
        <v/>
      </c>
      <c r="AG35" s="243" t="str">
        <f>IF('ประเมินตัวชี้วัด  '!AG35="","",'ประเมินตัวชี้วัด  '!AG35)</f>
        <v/>
      </c>
      <c r="AH35" s="243" t="str">
        <f>IF('ประเมินตัวชี้วัด  '!AH35="","",'ประเมินตัวชี้วัด  '!AH35)</f>
        <v/>
      </c>
      <c r="AI35" s="243" t="str">
        <f>IF('ประเมินตัวชี้วัด  '!AI35="","",'ประเมินตัวชี้วัด  '!AI35)</f>
        <v/>
      </c>
      <c r="AJ35" s="243" t="str">
        <f>IF('ประเมินตัวชี้วัด  '!AJ35="","",'ประเมินตัวชี้วัด  '!AJ35)</f>
        <v/>
      </c>
      <c r="AK35" s="243" t="str">
        <f>IF('ประเมินตัวชี้วัด  '!AK35="","",'ประเมินตัวชี้วัด  '!AK35)</f>
        <v/>
      </c>
      <c r="AL35" s="243" t="str">
        <f>IF('ประเมินตัวชี้วัด  '!AL35="","",'ประเมินตัวชี้วัด  '!AL35)</f>
        <v/>
      </c>
      <c r="AM35" s="243" t="str">
        <f>IF('ประเมินตัวชี้วัด  '!AM35="","",'ประเมินตัวชี้วัด  '!AM35)</f>
        <v/>
      </c>
      <c r="AN35" s="243" t="str">
        <f>IF('ประเมินตัวชี้วัด  '!AN35="","",'ประเมินตัวชี้วัด  '!AN35)</f>
        <v/>
      </c>
      <c r="AO35" s="243" t="str">
        <f>IF('ประเมินตัวชี้วัด  '!AO35="","",'ประเมินตัวชี้วัด  '!AO35)</f>
        <v/>
      </c>
      <c r="AP35" s="243" t="str">
        <f>IF('ประเมินตัวชี้วัด  '!AP35="","",'ประเมินตัวชี้วัด  '!AP35)</f>
        <v/>
      </c>
      <c r="AQ35" s="243" t="str">
        <f>IF('ประเมินตัวชี้วัด  '!AQ35="","",'ประเมินตัวชี้วัด  '!AQ35)</f>
        <v/>
      </c>
      <c r="AR35" s="243" t="str">
        <f>IF('ประเมินตัวชี้วัด  '!AR35="","",'ประเมินตัวชี้วัด  '!AR35)</f>
        <v/>
      </c>
      <c r="AS35" s="243" t="str">
        <f>IF('ประเมินตัวชี้วัด  '!AS35="","",'ประเมินตัวชี้วัด  '!AS35)</f>
        <v/>
      </c>
      <c r="AT35" s="243" t="str">
        <f>IF('ประเมินตัวชี้วัด  '!AT35="","",'ประเมินตัวชี้วัด  '!AT35)</f>
        <v/>
      </c>
      <c r="AU35" s="243" t="str">
        <f>IF('ประเมินตัวชี้วัด  '!AU35="","",'ประเมินตัวชี้วัด  '!AU35)</f>
        <v/>
      </c>
      <c r="AV35" s="243" t="str">
        <f>IF('ประเมินตัวชี้วัด  '!AV35="","",'ประเมินตัวชี้วัด  '!AV35)</f>
        <v/>
      </c>
      <c r="AW35" s="243" t="str">
        <f>IF('ประเมินตัวชี้วัด  '!AW35="","",'ประเมินตัวชี้วัด  '!AW35)</f>
        <v/>
      </c>
      <c r="AX35" s="185"/>
      <c r="AY35" s="227"/>
    </row>
    <row r="36" spans="2:51" s="181" customFormat="1" ht="17.100000000000001" customHeight="1">
      <c r="B36" s="227"/>
      <c r="C36" s="183"/>
      <c r="D36" s="238" t="str">
        <f>IF(ข้อมูลนร.2!D33="","",ข้อมูลนร.2!D33)</f>
        <v/>
      </c>
      <c r="E36" s="680" t="str">
        <f>IF(ข้อมูลนร.2!G33="","",ข้อมูลนร.2!G33)</f>
        <v/>
      </c>
      <c r="F36" s="681"/>
      <c r="G36" s="239"/>
      <c r="H36" s="243" t="str">
        <f>IF('ประเมินตัวชี้วัด  '!H36="","",'ประเมินตัวชี้วัด  '!H36)</f>
        <v/>
      </c>
      <c r="I36" s="243" t="str">
        <f>IF('ประเมินตัวชี้วัด  '!I36="","",'ประเมินตัวชี้วัด  '!I36)</f>
        <v/>
      </c>
      <c r="J36" s="243" t="str">
        <f>IF('ประเมินตัวชี้วัด  '!J36="","",'ประเมินตัวชี้วัด  '!J36)</f>
        <v/>
      </c>
      <c r="K36" s="243" t="str">
        <f>IF('ประเมินตัวชี้วัด  '!K36="","",'ประเมินตัวชี้วัด  '!K36)</f>
        <v/>
      </c>
      <c r="L36" s="243" t="str">
        <f>IF('ประเมินตัวชี้วัด  '!L36="","",'ประเมินตัวชี้วัด  '!L36)</f>
        <v/>
      </c>
      <c r="M36" s="243" t="str">
        <f>IF('ประเมินตัวชี้วัด  '!M36="","",'ประเมินตัวชี้วัด  '!M36)</f>
        <v/>
      </c>
      <c r="N36" s="243" t="str">
        <f>IF('ประเมินตัวชี้วัด  '!N36="","",'ประเมินตัวชี้วัด  '!N36)</f>
        <v/>
      </c>
      <c r="O36" s="243" t="str">
        <f>IF('ประเมินตัวชี้วัด  '!O36="","",'ประเมินตัวชี้วัด  '!O36)</f>
        <v/>
      </c>
      <c r="P36" s="243" t="str">
        <f>IF('ประเมินตัวชี้วัด  '!P36="","",'ประเมินตัวชี้วัด  '!P36)</f>
        <v/>
      </c>
      <c r="Q36" s="243" t="str">
        <f>IF('ประเมินตัวชี้วัด  '!Q36="","",'ประเมินตัวชี้วัด  '!Q36)</f>
        <v/>
      </c>
      <c r="R36" s="243" t="str">
        <f>IF('ประเมินตัวชี้วัด  '!R36="","",'ประเมินตัวชี้วัด  '!R36)</f>
        <v/>
      </c>
      <c r="S36" s="243" t="str">
        <f>IF('ประเมินตัวชี้วัด  '!S36="","",'ประเมินตัวชี้วัด  '!S36)</f>
        <v/>
      </c>
      <c r="T36" s="243" t="str">
        <f>IF('ประเมินตัวชี้วัด  '!T36="","",'ประเมินตัวชี้วัด  '!T36)</f>
        <v/>
      </c>
      <c r="U36" s="243" t="str">
        <f>IF('ประเมินตัวชี้วัด  '!U36="","",'ประเมินตัวชี้วัด  '!U36)</f>
        <v/>
      </c>
      <c r="V36" s="243" t="str">
        <f>IF('ประเมินตัวชี้วัด  '!V36="","",'ประเมินตัวชี้วัด  '!V36)</f>
        <v/>
      </c>
      <c r="W36" s="243" t="str">
        <f>IF('ประเมินตัวชี้วัด  '!W36="","",'ประเมินตัวชี้วัด  '!W36)</f>
        <v/>
      </c>
      <c r="X36" s="243" t="str">
        <f>IF('ประเมินตัวชี้วัด  '!X36="","",'ประเมินตัวชี้วัด  '!X36)</f>
        <v/>
      </c>
      <c r="Y36" s="243" t="str">
        <f>IF('ประเมินตัวชี้วัด  '!Y36="","",'ประเมินตัวชี้วัด  '!Y36)</f>
        <v/>
      </c>
      <c r="Z36" s="243" t="str">
        <f>IF('ประเมินตัวชี้วัด  '!Z36="","",'ประเมินตัวชี้วัด  '!Z36)</f>
        <v/>
      </c>
      <c r="AA36" s="243" t="str">
        <f>IF('ประเมินตัวชี้วัด  '!AA36="","",'ประเมินตัวชี้วัด  '!AA36)</f>
        <v/>
      </c>
      <c r="AB36" s="243" t="str">
        <f>IF('ประเมินตัวชี้วัด  '!AB36="","",'ประเมินตัวชี้วัด  '!AB36)</f>
        <v/>
      </c>
      <c r="AC36" s="243" t="str">
        <f>IF('ประเมินตัวชี้วัด  '!AC36="","",'ประเมินตัวชี้วัด  '!AC36)</f>
        <v/>
      </c>
      <c r="AD36" s="243" t="str">
        <f>IF('ประเมินตัวชี้วัด  '!AD36="","",'ประเมินตัวชี้วัด  '!AD36)</f>
        <v/>
      </c>
      <c r="AE36" s="243" t="str">
        <f>IF('ประเมินตัวชี้วัด  '!AE36="","",'ประเมินตัวชี้วัด  '!AE36)</f>
        <v/>
      </c>
      <c r="AF36" s="243" t="str">
        <f>IF('ประเมินตัวชี้วัด  '!AF36="","",'ประเมินตัวชี้วัด  '!AF36)</f>
        <v/>
      </c>
      <c r="AG36" s="243" t="str">
        <f>IF('ประเมินตัวชี้วัด  '!AG36="","",'ประเมินตัวชี้วัด  '!AG36)</f>
        <v/>
      </c>
      <c r="AH36" s="243" t="str">
        <f>IF('ประเมินตัวชี้วัด  '!AH36="","",'ประเมินตัวชี้วัด  '!AH36)</f>
        <v/>
      </c>
      <c r="AI36" s="243" t="str">
        <f>IF('ประเมินตัวชี้วัด  '!AI36="","",'ประเมินตัวชี้วัด  '!AI36)</f>
        <v/>
      </c>
      <c r="AJ36" s="243" t="str">
        <f>IF('ประเมินตัวชี้วัด  '!AJ36="","",'ประเมินตัวชี้วัด  '!AJ36)</f>
        <v/>
      </c>
      <c r="AK36" s="243" t="str">
        <f>IF('ประเมินตัวชี้วัด  '!AK36="","",'ประเมินตัวชี้วัด  '!AK36)</f>
        <v/>
      </c>
      <c r="AL36" s="243" t="str">
        <f>IF('ประเมินตัวชี้วัด  '!AL36="","",'ประเมินตัวชี้วัด  '!AL36)</f>
        <v/>
      </c>
      <c r="AM36" s="243" t="str">
        <f>IF('ประเมินตัวชี้วัด  '!AM36="","",'ประเมินตัวชี้วัด  '!AM36)</f>
        <v/>
      </c>
      <c r="AN36" s="243" t="str">
        <f>IF('ประเมินตัวชี้วัด  '!AN36="","",'ประเมินตัวชี้วัด  '!AN36)</f>
        <v/>
      </c>
      <c r="AO36" s="243" t="str">
        <f>IF('ประเมินตัวชี้วัด  '!AO36="","",'ประเมินตัวชี้วัด  '!AO36)</f>
        <v/>
      </c>
      <c r="AP36" s="243" t="str">
        <f>IF('ประเมินตัวชี้วัด  '!AP36="","",'ประเมินตัวชี้วัด  '!AP36)</f>
        <v/>
      </c>
      <c r="AQ36" s="243" t="str">
        <f>IF('ประเมินตัวชี้วัด  '!AQ36="","",'ประเมินตัวชี้วัด  '!AQ36)</f>
        <v/>
      </c>
      <c r="AR36" s="243" t="str">
        <f>IF('ประเมินตัวชี้วัด  '!AR36="","",'ประเมินตัวชี้วัด  '!AR36)</f>
        <v/>
      </c>
      <c r="AS36" s="243" t="str">
        <f>IF('ประเมินตัวชี้วัด  '!AS36="","",'ประเมินตัวชี้วัด  '!AS36)</f>
        <v/>
      </c>
      <c r="AT36" s="243" t="str">
        <f>IF('ประเมินตัวชี้วัด  '!AT36="","",'ประเมินตัวชี้วัด  '!AT36)</f>
        <v/>
      </c>
      <c r="AU36" s="243" t="str">
        <f>IF('ประเมินตัวชี้วัด  '!AU36="","",'ประเมินตัวชี้วัด  '!AU36)</f>
        <v/>
      </c>
      <c r="AV36" s="243" t="str">
        <f>IF('ประเมินตัวชี้วัด  '!AV36="","",'ประเมินตัวชี้วัด  '!AV36)</f>
        <v/>
      </c>
      <c r="AW36" s="243" t="str">
        <f>IF('ประเมินตัวชี้วัด  '!AW36="","",'ประเมินตัวชี้วัด  '!AW36)</f>
        <v/>
      </c>
      <c r="AX36" s="185"/>
      <c r="AY36" s="227"/>
    </row>
    <row r="37" spans="2:51" s="181" customFormat="1" ht="17.100000000000001" customHeight="1">
      <c r="B37" s="227"/>
      <c r="C37" s="183"/>
      <c r="D37" s="238" t="str">
        <f>IF(ข้อมูลนร.2!D34="","",ข้อมูลนร.2!D34)</f>
        <v/>
      </c>
      <c r="E37" s="680" t="str">
        <f>IF(ข้อมูลนร.2!G34="","",ข้อมูลนร.2!G34)</f>
        <v/>
      </c>
      <c r="F37" s="681"/>
      <c r="G37" s="239"/>
      <c r="H37" s="243" t="str">
        <f>IF('ประเมินตัวชี้วัด  '!H37="","",'ประเมินตัวชี้วัด  '!H37)</f>
        <v/>
      </c>
      <c r="I37" s="243" t="str">
        <f>IF('ประเมินตัวชี้วัด  '!I37="","",'ประเมินตัวชี้วัด  '!I37)</f>
        <v/>
      </c>
      <c r="J37" s="243" t="str">
        <f>IF('ประเมินตัวชี้วัด  '!J37="","",'ประเมินตัวชี้วัด  '!J37)</f>
        <v/>
      </c>
      <c r="K37" s="243" t="str">
        <f>IF('ประเมินตัวชี้วัด  '!K37="","",'ประเมินตัวชี้วัด  '!K37)</f>
        <v/>
      </c>
      <c r="L37" s="243" t="str">
        <f>IF('ประเมินตัวชี้วัด  '!L37="","",'ประเมินตัวชี้วัด  '!L37)</f>
        <v/>
      </c>
      <c r="M37" s="243" t="str">
        <f>IF('ประเมินตัวชี้วัด  '!M37="","",'ประเมินตัวชี้วัด  '!M37)</f>
        <v/>
      </c>
      <c r="N37" s="243" t="str">
        <f>IF('ประเมินตัวชี้วัด  '!N37="","",'ประเมินตัวชี้วัด  '!N37)</f>
        <v/>
      </c>
      <c r="O37" s="243" t="str">
        <f>IF('ประเมินตัวชี้วัด  '!O37="","",'ประเมินตัวชี้วัด  '!O37)</f>
        <v/>
      </c>
      <c r="P37" s="243" t="str">
        <f>IF('ประเมินตัวชี้วัด  '!P37="","",'ประเมินตัวชี้วัด  '!P37)</f>
        <v/>
      </c>
      <c r="Q37" s="243" t="str">
        <f>IF('ประเมินตัวชี้วัด  '!Q37="","",'ประเมินตัวชี้วัด  '!Q37)</f>
        <v/>
      </c>
      <c r="R37" s="243" t="str">
        <f>IF('ประเมินตัวชี้วัด  '!R37="","",'ประเมินตัวชี้วัด  '!R37)</f>
        <v/>
      </c>
      <c r="S37" s="243" t="str">
        <f>IF('ประเมินตัวชี้วัด  '!S37="","",'ประเมินตัวชี้วัด  '!S37)</f>
        <v/>
      </c>
      <c r="T37" s="243" t="str">
        <f>IF('ประเมินตัวชี้วัด  '!T37="","",'ประเมินตัวชี้วัด  '!T37)</f>
        <v/>
      </c>
      <c r="U37" s="243" t="str">
        <f>IF('ประเมินตัวชี้วัด  '!U37="","",'ประเมินตัวชี้วัด  '!U37)</f>
        <v/>
      </c>
      <c r="V37" s="243" t="str">
        <f>IF('ประเมินตัวชี้วัด  '!V37="","",'ประเมินตัวชี้วัด  '!V37)</f>
        <v/>
      </c>
      <c r="W37" s="243" t="str">
        <f>IF('ประเมินตัวชี้วัด  '!W37="","",'ประเมินตัวชี้วัด  '!W37)</f>
        <v/>
      </c>
      <c r="X37" s="243" t="str">
        <f>IF('ประเมินตัวชี้วัด  '!X37="","",'ประเมินตัวชี้วัด  '!X37)</f>
        <v/>
      </c>
      <c r="Y37" s="243" t="str">
        <f>IF('ประเมินตัวชี้วัด  '!Y37="","",'ประเมินตัวชี้วัด  '!Y37)</f>
        <v/>
      </c>
      <c r="Z37" s="243" t="str">
        <f>IF('ประเมินตัวชี้วัด  '!Z37="","",'ประเมินตัวชี้วัด  '!Z37)</f>
        <v/>
      </c>
      <c r="AA37" s="243" t="str">
        <f>IF('ประเมินตัวชี้วัด  '!AA37="","",'ประเมินตัวชี้วัด  '!AA37)</f>
        <v/>
      </c>
      <c r="AB37" s="243" t="str">
        <f>IF('ประเมินตัวชี้วัด  '!AB37="","",'ประเมินตัวชี้วัด  '!AB37)</f>
        <v/>
      </c>
      <c r="AC37" s="243" t="str">
        <f>IF('ประเมินตัวชี้วัด  '!AC37="","",'ประเมินตัวชี้วัด  '!AC37)</f>
        <v/>
      </c>
      <c r="AD37" s="243" t="str">
        <f>IF('ประเมินตัวชี้วัด  '!AD37="","",'ประเมินตัวชี้วัด  '!AD37)</f>
        <v/>
      </c>
      <c r="AE37" s="243" t="str">
        <f>IF('ประเมินตัวชี้วัด  '!AE37="","",'ประเมินตัวชี้วัด  '!AE37)</f>
        <v/>
      </c>
      <c r="AF37" s="243" t="str">
        <f>IF('ประเมินตัวชี้วัด  '!AF37="","",'ประเมินตัวชี้วัด  '!AF37)</f>
        <v/>
      </c>
      <c r="AG37" s="243" t="str">
        <f>IF('ประเมินตัวชี้วัด  '!AG37="","",'ประเมินตัวชี้วัด  '!AG37)</f>
        <v/>
      </c>
      <c r="AH37" s="243" t="str">
        <f>IF('ประเมินตัวชี้วัด  '!AH37="","",'ประเมินตัวชี้วัด  '!AH37)</f>
        <v/>
      </c>
      <c r="AI37" s="243" t="str">
        <f>IF('ประเมินตัวชี้วัด  '!AI37="","",'ประเมินตัวชี้วัด  '!AI37)</f>
        <v/>
      </c>
      <c r="AJ37" s="243" t="str">
        <f>IF('ประเมินตัวชี้วัด  '!AJ37="","",'ประเมินตัวชี้วัด  '!AJ37)</f>
        <v/>
      </c>
      <c r="AK37" s="243" t="str">
        <f>IF('ประเมินตัวชี้วัด  '!AK37="","",'ประเมินตัวชี้วัด  '!AK37)</f>
        <v/>
      </c>
      <c r="AL37" s="243" t="str">
        <f>IF('ประเมินตัวชี้วัด  '!AL37="","",'ประเมินตัวชี้วัด  '!AL37)</f>
        <v/>
      </c>
      <c r="AM37" s="243" t="str">
        <f>IF('ประเมินตัวชี้วัด  '!AM37="","",'ประเมินตัวชี้วัด  '!AM37)</f>
        <v/>
      </c>
      <c r="AN37" s="243" t="str">
        <f>IF('ประเมินตัวชี้วัด  '!AN37="","",'ประเมินตัวชี้วัด  '!AN37)</f>
        <v/>
      </c>
      <c r="AO37" s="243" t="str">
        <f>IF('ประเมินตัวชี้วัด  '!AO37="","",'ประเมินตัวชี้วัด  '!AO37)</f>
        <v/>
      </c>
      <c r="AP37" s="243" t="str">
        <f>IF('ประเมินตัวชี้วัด  '!AP37="","",'ประเมินตัวชี้วัด  '!AP37)</f>
        <v/>
      </c>
      <c r="AQ37" s="243" t="str">
        <f>IF('ประเมินตัวชี้วัด  '!AQ37="","",'ประเมินตัวชี้วัด  '!AQ37)</f>
        <v/>
      </c>
      <c r="AR37" s="243" t="str">
        <f>IF('ประเมินตัวชี้วัด  '!AR37="","",'ประเมินตัวชี้วัด  '!AR37)</f>
        <v/>
      </c>
      <c r="AS37" s="243" t="str">
        <f>IF('ประเมินตัวชี้วัด  '!AS37="","",'ประเมินตัวชี้วัด  '!AS37)</f>
        <v/>
      </c>
      <c r="AT37" s="243" t="str">
        <f>IF('ประเมินตัวชี้วัด  '!AT37="","",'ประเมินตัวชี้วัด  '!AT37)</f>
        <v/>
      </c>
      <c r="AU37" s="243" t="str">
        <f>IF('ประเมินตัวชี้วัด  '!AU37="","",'ประเมินตัวชี้วัด  '!AU37)</f>
        <v/>
      </c>
      <c r="AV37" s="243" t="str">
        <f>IF('ประเมินตัวชี้วัด  '!AV37="","",'ประเมินตัวชี้วัด  '!AV37)</f>
        <v/>
      </c>
      <c r="AW37" s="243" t="str">
        <f>IF('ประเมินตัวชี้วัด  '!AW37="","",'ประเมินตัวชี้วัด  '!AW37)</f>
        <v/>
      </c>
      <c r="AX37" s="185"/>
      <c r="AY37" s="227"/>
    </row>
    <row r="38" spans="2:51" s="181" customFormat="1" ht="17.100000000000001" customHeight="1">
      <c r="B38" s="227"/>
      <c r="C38" s="183"/>
      <c r="D38" s="238" t="str">
        <f>IF(ข้อมูลนร.2!D35="","",ข้อมูลนร.2!D35)</f>
        <v/>
      </c>
      <c r="E38" s="680" t="str">
        <f>IF(ข้อมูลนร.2!G35="","",ข้อมูลนร.2!G35)</f>
        <v/>
      </c>
      <c r="F38" s="681"/>
      <c r="G38" s="239"/>
      <c r="H38" s="243" t="str">
        <f>IF('ประเมินตัวชี้วัด  '!H38="","",'ประเมินตัวชี้วัด  '!H38)</f>
        <v/>
      </c>
      <c r="I38" s="243" t="str">
        <f>IF('ประเมินตัวชี้วัด  '!I38="","",'ประเมินตัวชี้วัด  '!I38)</f>
        <v/>
      </c>
      <c r="J38" s="243" t="str">
        <f>IF('ประเมินตัวชี้วัด  '!J38="","",'ประเมินตัวชี้วัด  '!J38)</f>
        <v/>
      </c>
      <c r="K38" s="243" t="str">
        <f>IF('ประเมินตัวชี้วัด  '!K38="","",'ประเมินตัวชี้วัด  '!K38)</f>
        <v/>
      </c>
      <c r="L38" s="243" t="str">
        <f>IF('ประเมินตัวชี้วัด  '!L38="","",'ประเมินตัวชี้วัด  '!L38)</f>
        <v/>
      </c>
      <c r="M38" s="243" t="str">
        <f>IF('ประเมินตัวชี้วัด  '!M38="","",'ประเมินตัวชี้วัด  '!M38)</f>
        <v/>
      </c>
      <c r="N38" s="243" t="str">
        <f>IF('ประเมินตัวชี้วัด  '!N38="","",'ประเมินตัวชี้วัด  '!N38)</f>
        <v/>
      </c>
      <c r="O38" s="243" t="str">
        <f>IF('ประเมินตัวชี้วัด  '!O38="","",'ประเมินตัวชี้วัด  '!O38)</f>
        <v/>
      </c>
      <c r="P38" s="243" t="str">
        <f>IF('ประเมินตัวชี้วัด  '!P38="","",'ประเมินตัวชี้วัด  '!P38)</f>
        <v/>
      </c>
      <c r="Q38" s="243" t="str">
        <f>IF('ประเมินตัวชี้วัด  '!Q38="","",'ประเมินตัวชี้วัด  '!Q38)</f>
        <v/>
      </c>
      <c r="R38" s="243" t="str">
        <f>IF('ประเมินตัวชี้วัด  '!R38="","",'ประเมินตัวชี้วัด  '!R38)</f>
        <v/>
      </c>
      <c r="S38" s="243" t="str">
        <f>IF('ประเมินตัวชี้วัด  '!S38="","",'ประเมินตัวชี้วัด  '!S38)</f>
        <v/>
      </c>
      <c r="T38" s="243" t="str">
        <f>IF('ประเมินตัวชี้วัด  '!T38="","",'ประเมินตัวชี้วัด  '!T38)</f>
        <v/>
      </c>
      <c r="U38" s="243" t="str">
        <f>IF('ประเมินตัวชี้วัด  '!U38="","",'ประเมินตัวชี้วัด  '!U38)</f>
        <v/>
      </c>
      <c r="V38" s="243" t="str">
        <f>IF('ประเมินตัวชี้วัด  '!V38="","",'ประเมินตัวชี้วัด  '!V38)</f>
        <v/>
      </c>
      <c r="W38" s="243" t="str">
        <f>IF('ประเมินตัวชี้วัด  '!W38="","",'ประเมินตัวชี้วัด  '!W38)</f>
        <v/>
      </c>
      <c r="X38" s="243" t="str">
        <f>IF('ประเมินตัวชี้วัด  '!X38="","",'ประเมินตัวชี้วัด  '!X38)</f>
        <v/>
      </c>
      <c r="Y38" s="243" t="str">
        <f>IF('ประเมินตัวชี้วัด  '!Y38="","",'ประเมินตัวชี้วัด  '!Y38)</f>
        <v/>
      </c>
      <c r="Z38" s="243" t="str">
        <f>IF('ประเมินตัวชี้วัด  '!Z38="","",'ประเมินตัวชี้วัด  '!Z38)</f>
        <v/>
      </c>
      <c r="AA38" s="243" t="str">
        <f>IF('ประเมินตัวชี้วัด  '!AA38="","",'ประเมินตัวชี้วัด  '!AA38)</f>
        <v/>
      </c>
      <c r="AB38" s="243" t="str">
        <f>IF('ประเมินตัวชี้วัด  '!AB38="","",'ประเมินตัวชี้วัด  '!AB38)</f>
        <v/>
      </c>
      <c r="AC38" s="243" t="str">
        <f>IF('ประเมินตัวชี้วัด  '!AC38="","",'ประเมินตัวชี้วัด  '!AC38)</f>
        <v/>
      </c>
      <c r="AD38" s="243" t="str">
        <f>IF('ประเมินตัวชี้วัด  '!AD38="","",'ประเมินตัวชี้วัด  '!AD38)</f>
        <v/>
      </c>
      <c r="AE38" s="243" t="str">
        <f>IF('ประเมินตัวชี้วัด  '!AE38="","",'ประเมินตัวชี้วัด  '!AE38)</f>
        <v/>
      </c>
      <c r="AF38" s="243" t="str">
        <f>IF('ประเมินตัวชี้วัด  '!AF38="","",'ประเมินตัวชี้วัด  '!AF38)</f>
        <v/>
      </c>
      <c r="AG38" s="243" t="str">
        <f>IF('ประเมินตัวชี้วัด  '!AG38="","",'ประเมินตัวชี้วัด  '!AG38)</f>
        <v/>
      </c>
      <c r="AH38" s="243" t="str">
        <f>IF('ประเมินตัวชี้วัด  '!AH38="","",'ประเมินตัวชี้วัด  '!AH38)</f>
        <v/>
      </c>
      <c r="AI38" s="243" t="str">
        <f>IF('ประเมินตัวชี้วัด  '!AI38="","",'ประเมินตัวชี้วัด  '!AI38)</f>
        <v/>
      </c>
      <c r="AJ38" s="243" t="str">
        <f>IF('ประเมินตัวชี้วัด  '!AJ38="","",'ประเมินตัวชี้วัด  '!AJ38)</f>
        <v/>
      </c>
      <c r="AK38" s="243" t="str">
        <f>IF('ประเมินตัวชี้วัด  '!AK38="","",'ประเมินตัวชี้วัด  '!AK38)</f>
        <v/>
      </c>
      <c r="AL38" s="243" t="str">
        <f>IF('ประเมินตัวชี้วัด  '!AL38="","",'ประเมินตัวชี้วัด  '!AL38)</f>
        <v/>
      </c>
      <c r="AM38" s="243" t="str">
        <f>IF('ประเมินตัวชี้วัด  '!AM38="","",'ประเมินตัวชี้วัด  '!AM38)</f>
        <v/>
      </c>
      <c r="AN38" s="243" t="str">
        <f>IF('ประเมินตัวชี้วัด  '!AN38="","",'ประเมินตัวชี้วัด  '!AN38)</f>
        <v/>
      </c>
      <c r="AO38" s="243" t="str">
        <f>IF('ประเมินตัวชี้วัด  '!AO38="","",'ประเมินตัวชี้วัด  '!AO38)</f>
        <v/>
      </c>
      <c r="AP38" s="243" t="str">
        <f>IF('ประเมินตัวชี้วัด  '!AP38="","",'ประเมินตัวชี้วัด  '!AP38)</f>
        <v/>
      </c>
      <c r="AQ38" s="243" t="str">
        <f>IF('ประเมินตัวชี้วัด  '!AQ38="","",'ประเมินตัวชี้วัด  '!AQ38)</f>
        <v/>
      </c>
      <c r="AR38" s="243" t="str">
        <f>IF('ประเมินตัวชี้วัด  '!AR38="","",'ประเมินตัวชี้วัด  '!AR38)</f>
        <v/>
      </c>
      <c r="AS38" s="243" t="str">
        <f>IF('ประเมินตัวชี้วัด  '!AS38="","",'ประเมินตัวชี้วัด  '!AS38)</f>
        <v/>
      </c>
      <c r="AT38" s="243" t="str">
        <f>IF('ประเมินตัวชี้วัด  '!AT38="","",'ประเมินตัวชี้วัด  '!AT38)</f>
        <v/>
      </c>
      <c r="AU38" s="243" t="str">
        <f>IF('ประเมินตัวชี้วัด  '!AU38="","",'ประเมินตัวชี้วัด  '!AU38)</f>
        <v/>
      </c>
      <c r="AV38" s="243" t="str">
        <f>IF('ประเมินตัวชี้วัด  '!AV38="","",'ประเมินตัวชี้วัด  '!AV38)</f>
        <v/>
      </c>
      <c r="AW38" s="243" t="str">
        <f>IF('ประเมินตัวชี้วัด  '!AW38="","",'ประเมินตัวชี้วัด  '!AW38)</f>
        <v/>
      </c>
      <c r="AX38" s="185"/>
      <c r="AY38" s="227"/>
    </row>
    <row r="39" spans="2:51" s="181" customFormat="1" ht="17.100000000000001" customHeight="1">
      <c r="B39" s="227"/>
      <c r="C39" s="183"/>
      <c r="D39" s="238" t="str">
        <f>IF(ข้อมูลนร.2!D36="","",ข้อมูลนร.2!D36)</f>
        <v/>
      </c>
      <c r="E39" s="680" t="str">
        <f>IF(ข้อมูลนร.2!G36="","",ข้อมูลนร.2!G36)</f>
        <v/>
      </c>
      <c r="F39" s="681"/>
      <c r="G39" s="239"/>
      <c r="H39" s="243" t="str">
        <f>IF('ประเมินตัวชี้วัด  '!H39="","",'ประเมินตัวชี้วัด  '!H39)</f>
        <v/>
      </c>
      <c r="I39" s="243" t="str">
        <f>IF('ประเมินตัวชี้วัด  '!I39="","",'ประเมินตัวชี้วัด  '!I39)</f>
        <v/>
      </c>
      <c r="J39" s="243" t="str">
        <f>IF('ประเมินตัวชี้วัด  '!J39="","",'ประเมินตัวชี้วัด  '!J39)</f>
        <v/>
      </c>
      <c r="K39" s="243" t="str">
        <f>IF('ประเมินตัวชี้วัด  '!K39="","",'ประเมินตัวชี้วัด  '!K39)</f>
        <v/>
      </c>
      <c r="L39" s="243" t="str">
        <f>IF('ประเมินตัวชี้วัด  '!L39="","",'ประเมินตัวชี้วัด  '!L39)</f>
        <v/>
      </c>
      <c r="M39" s="243" t="str">
        <f>IF('ประเมินตัวชี้วัด  '!M39="","",'ประเมินตัวชี้วัด  '!M39)</f>
        <v/>
      </c>
      <c r="N39" s="243" t="str">
        <f>IF('ประเมินตัวชี้วัด  '!N39="","",'ประเมินตัวชี้วัด  '!N39)</f>
        <v/>
      </c>
      <c r="O39" s="243" t="str">
        <f>IF('ประเมินตัวชี้วัด  '!O39="","",'ประเมินตัวชี้วัด  '!O39)</f>
        <v/>
      </c>
      <c r="P39" s="243" t="str">
        <f>IF('ประเมินตัวชี้วัด  '!P39="","",'ประเมินตัวชี้วัด  '!P39)</f>
        <v/>
      </c>
      <c r="Q39" s="243" t="str">
        <f>IF('ประเมินตัวชี้วัด  '!Q39="","",'ประเมินตัวชี้วัด  '!Q39)</f>
        <v/>
      </c>
      <c r="R39" s="243" t="str">
        <f>IF('ประเมินตัวชี้วัด  '!R39="","",'ประเมินตัวชี้วัด  '!R39)</f>
        <v/>
      </c>
      <c r="S39" s="243" t="str">
        <f>IF('ประเมินตัวชี้วัด  '!S39="","",'ประเมินตัวชี้วัด  '!S39)</f>
        <v/>
      </c>
      <c r="T39" s="243" t="str">
        <f>IF('ประเมินตัวชี้วัด  '!T39="","",'ประเมินตัวชี้วัด  '!T39)</f>
        <v/>
      </c>
      <c r="U39" s="243" t="str">
        <f>IF('ประเมินตัวชี้วัด  '!U39="","",'ประเมินตัวชี้วัด  '!U39)</f>
        <v/>
      </c>
      <c r="V39" s="243" t="str">
        <f>IF('ประเมินตัวชี้วัด  '!V39="","",'ประเมินตัวชี้วัด  '!V39)</f>
        <v/>
      </c>
      <c r="W39" s="243" t="str">
        <f>IF('ประเมินตัวชี้วัด  '!W39="","",'ประเมินตัวชี้วัด  '!W39)</f>
        <v/>
      </c>
      <c r="X39" s="243" t="str">
        <f>IF('ประเมินตัวชี้วัด  '!X39="","",'ประเมินตัวชี้วัด  '!X39)</f>
        <v/>
      </c>
      <c r="Y39" s="243" t="str">
        <f>IF('ประเมินตัวชี้วัด  '!Y39="","",'ประเมินตัวชี้วัด  '!Y39)</f>
        <v/>
      </c>
      <c r="Z39" s="243" t="str">
        <f>IF('ประเมินตัวชี้วัด  '!Z39="","",'ประเมินตัวชี้วัด  '!Z39)</f>
        <v/>
      </c>
      <c r="AA39" s="243" t="str">
        <f>IF('ประเมินตัวชี้วัด  '!AA39="","",'ประเมินตัวชี้วัด  '!AA39)</f>
        <v/>
      </c>
      <c r="AB39" s="243" t="str">
        <f>IF('ประเมินตัวชี้วัด  '!AB39="","",'ประเมินตัวชี้วัด  '!AB39)</f>
        <v/>
      </c>
      <c r="AC39" s="243" t="str">
        <f>IF('ประเมินตัวชี้วัด  '!AC39="","",'ประเมินตัวชี้วัด  '!AC39)</f>
        <v/>
      </c>
      <c r="AD39" s="243" t="str">
        <f>IF('ประเมินตัวชี้วัด  '!AD39="","",'ประเมินตัวชี้วัด  '!AD39)</f>
        <v/>
      </c>
      <c r="AE39" s="243" t="str">
        <f>IF('ประเมินตัวชี้วัด  '!AE39="","",'ประเมินตัวชี้วัด  '!AE39)</f>
        <v/>
      </c>
      <c r="AF39" s="243" t="str">
        <f>IF('ประเมินตัวชี้วัด  '!AF39="","",'ประเมินตัวชี้วัด  '!AF39)</f>
        <v/>
      </c>
      <c r="AG39" s="243" t="str">
        <f>IF('ประเมินตัวชี้วัด  '!AG39="","",'ประเมินตัวชี้วัด  '!AG39)</f>
        <v/>
      </c>
      <c r="AH39" s="243" t="str">
        <f>IF('ประเมินตัวชี้วัด  '!AH39="","",'ประเมินตัวชี้วัด  '!AH39)</f>
        <v/>
      </c>
      <c r="AI39" s="243" t="str">
        <f>IF('ประเมินตัวชี้วัด  '!AI39="","",'ประเมินตัวชี้วัด  '!AI39)</f>
        <v/>
      </c>
      <c r="AJ39" s="243" t="str">
        <f>IF('ประเมินตัวชี้วัด  '!AJ39="","",'ประเมินตัวชี้วัด  '!AJ39)</f>
        <v/>
      </c>
      <c r="AK39" s="243" t="str">
        <f>IF('ประเมินตัวชี้วัด  '!AK39="","",'ประเมินตัวชี้วัด  '!AK39)</f>
        <v/>
      </c>
      <c r="AL39" s="243" t="str">
        <f>IF('ประเมินตัวชี้วัด  '!AL39="","",'ประเมินตัวชี้วัด  '!AL39)</f>
        <v/>
      </c>
      <c r="AM39" s="243" t="str">
        <f>IF('ประเมินตัวชี้วัด  '!AM39="","",'ประเมินตัวชี้วัด  '!AM39)</f>
        <v/>
      </c>
      <c r="AN39" s="243" t="str">
        <f>IF('ประเมินตัวชี้วัด  '!AN39="","",'ประเมินตัวชี้วัด  '!AN39)</f>
        <v/>
      </c>
      <c r="AO39" s="243" t="str">
        <f>IF('ประเมินตัวชี้วัด  '!AO39="","",'ประเมินตัวชี้วัด  '!AO39)</f>
        <v/>
      </c>
      <c r="AP39" s="243" t="str">
        <f>IF('ประเมินตัวชี้วัด  '!AP39="","",'ประเมินตัวชี้วัด  '!AP39)</f>
        <v/>
      </c>
      <c r="AQ39" s="243" t="str">
        <f>IF('ประเมินตัวชี้วัด  '!AQ39="","",'ประเมินตัวชี้วัด  '!AQ39)</f>
        <v/>
      </c>
      <c r="AR39" s="243" t="str">
        <f>IF('ประเมินตัวชี้วัด  '!AR39="","",'ประเมินตัวชี้วัด  '!AR39)</f>
        <v/>
      </c>
      <c r="AS39" s="243" t="str">
        <f>IF('ประเมินตัวชี้วัด  '!AS39="","",'ประเมินตัวชี้วัด  '!AS39)</f>
        <v/>
      </c>
      <c r="AT39" s="243" t="str">
        <f>IF('ประเมินตัวชี้วัด  '!AT39="","",'ประเมินตัวชี้วัด  '!AT39)</f>
        <v/>
      </c>
      <c r="AU39" s="243" t="str">
        <f>IF('ประเมินตัวชี้วัด  '!AU39="","",'ประเมินตัวชี้วัด  '!AU39)</f>
        <v/>
      </c>
      <c r="AV39" s="243" t="str">
        <f>IF('ประเมินตัวชี้วัด  '!AV39="","",'ประเมินตัวชี้วัด  '!AV39)</f>
        <v/>
      </c>
      <c r="AW39" s="243" t="str">
        <f>IF('ประเมินตัวชี้วัด  '!AW39="","",'ประเมินตัวชี้วัด  '!AW39)</f>
        <v/>
      </c>
      <c r="AX39" s="185"/>
      <c r="AY39" s="227"/>
    </row>
    <row r="40" spans="2:51" s="181" customFormat="1" ht="17.100000000000001" customHeight="1">
      <c r="B40" s="227"/>
      <c r="C40" s="183"/>
      <c r="D40" s="238" t="str">
        <f>IF(ข้อมูลนร.2!D37="","",ข้อมูลนร.2!D37)</f>
        <v/>
      </c>
      <c r="E40" s="680" t="str">
        <f>IF(ข้อมูลนร.2!G37="","",ข้อมูลนร.2!G37)</f>
        <v/>
      </c>
      <c r="F40" s="681"/>
      <c r="G40" s="239"/>
      <c r="H40" s="243" t="str">
        <f>IF('ประเมินตัวชี้วัด  '!H40="","",'ประเมินตัวชี้วัด  '!H40)</f>
        <v/>
      </c>
      <c r="I40" s="243" t="str">
        <f>IF('ประเมินตัวชี้วัด  '!I40="","",'ประเมินตัวชี้วัด  '!I40)</f>
        <v/>
      </c>
      <c r="J40" s="243" t="str">
        <f>IF('ประเมินตัวชี้วัด  '!J40="","",'ประเมินตัวชี้วัด  '!J40)</f>
        <v/>
      </c>
      <c r="K40" s="243" t="str">
        <f>IF('ประเมินตัวชี้วัด  '!K40="","",'ประเมินตัวชี้วัด  '!K40)</f>
        <v/>
      </c>
      <c r="L40" s="243" t="str">
        <f>IF('ประเมินตัวชี้วัด  '!L40="","",'ประเมินตัวชี้วัด  '!L40)</f>
        <v/>
      </c>
      <c r="M40" s="243" t="str">
        <f>IF('ประเมินตัวชี้วัด  '!M40="","",'ประเมินตัวชี้วัด  '!M40)</f>
        <v/>
      </c>
      <c r="N40" s="243" t="str">
        <f>IF('ประเมินตัวชี้วัด  '!N40="","",'ประเมินตัวชี้วัด  '!N40)</f>
        <v/>
      </c>
      <c r="O40" s="243" t="str">
        <f>IF('ประเมินตัวชี้วัด  '!O40="","",'ประเมินตัวชี้วัด  '!O40)</f>
        <v/>
      </c>
      <c r="P40" s="243" t="str">
        <f>IF('ประเมินตัวชี้วัด  '!P40="","",'ประเมินตัวชี้วัด  '!P40)</f>
        <v/>
      </c>
      <c r="Q40" s="243" t="str">
        <f>IF('ประเมินตัวชี้วัด  '!Q40="","",'ประเมินตัวชี้วัด  '!Q40)</f>
        <v/>
      </c>
      <c r="R40" s="243" t="str">
        <f>IF('ประเมินตัวชี้วัด  '!R40="","",'ประเมินตัวชี้วัด  '!R40)</f>
        <v/>
      </c>
      <c r="S40" s="243" t="str">
        <f>IF('ประเมินตัวชี้วัด  '!S40="","",'ประเมินตัวชี้วัด  '!S40)</f>
        <v/>
      </c>
      <c r="T40" s="243" t="str">
        <f>IF('ประเมินตัวชี้วัด  '!T40="","",'ประเมินตัวชี้วัด  '!T40)</f>
        <v/>
      </c>
      <c r="U40" s="243" t="str">
        <f>IF('ประเมินตัวชี้วัด  '!U40="","",'ประเมินตัวชี้วัด  '!U40)</f>
        <v/>
      </c>
      <c r="V40" s="243" t="str">
        <f>IF('ประเมินตัวชี้วัด  '!V40="","",'ประเมินตัวชี้วัด  '!V40)</f>
        <v/>
      </c>
      <c r="W40" s="243" t="str">
        <f>IF('ประเมินตัวชี้วัด  '!W40="","",'ประเมินตัวชี้วัด  '!W40)</f>
        <v/>
      </c>
      <c r="X40" s="243" t="str">
        <f>IF('ประเมินตัวชี้วัด  '!X40="","",'ประเมินตัวชี้วัด  '!X40)</f>
        <v/>
      </c>
      <c r="Y40" s="243" t="str">
        <f>IF('ประเมินตัวชี้วัด  '!Y40="","",'ประเมินตัวชี้วัด  '!Y40)</f>
        <v/>
      </c>
      <c r="Z40" s="243" t="str">
        <f>IF('ประเมินตัวชี้วัด  '!Z40="","",'ประเมินตัวชี้วัด  '!Z40)</f>
        <v/>
      </c>
      <c r="AA40" s="243" t="str">
        <f>IF('ประเมินตัวชี้วัด  '!AA40="","",'ประเมินตัวชี้วัด  '!AA40)</f>
        <v/>
      </c>
      <c r="AB40" s="243" t="str">
        <f>IF('ประเมินตัวชี้วัด  '!AB40="","",'ประเมินตัวชี้วัด  '!AB40)</f>
        <v/>
      </c>
      <c r="AC40" s="243" t="str">
        <f>IF('ประเมินตัวชี้วัด  '!AC40="","",'ประเมินตัวชี้วัด  '!AC40)</f>
        <v/>
      </c>
      <c r="AD40" s="243" t="str">
        <f>IF('ประเมินตัวชี้วัด  '!AD40="","",'ประเมินตัวชี้วัด  '!AD40)</f>
        <v/>
      </c>
      <c r="AE40" s="243" t="str">
        <f>IF('ประเมินตัวชี้วัด  '!AE40="","",'ประเมินตัวชี้วัด  '!AE40)</f>
        <v/>
      </c>
      <c r="AF40" s="243" t="str">
        <f>IF('ประเมินตัวชี้วัด  '!AF40="","",'ประเมินตัวชี้วัด  '!AF40)</f>
        <v/>
      </c>
      <c r="AG40" s="243" t="str">
        <f>IF('ประเมินตัวชี้วัด  '!AG40="","",'ประเมินตัวชี้วัด  '!AG40)</f>
        <v/>
      </c>
      <c r="AH40" s="243" t="str">
        <f>IF('ประเมินตัวชี้วัด  '!AH40="","",'ประเมินตัวชี้วัด  '!AH40)</f>
        <v/>
      </c>
      <c r="AI40" s="243" t="str">
        <f>IF('ประเมินตัวชี้วัด  '!AI40="","",'ประเมินตัวชี้วัด  '!AI40)</f>
        <v/>
      </c>
      <c r="AJ40" s="243" t="str">
        <f>IF('ประเมินตัวชี้วัด  '!AJ40="","",'ประเมินตัวชี้วัด  '!AJ40)</f>
        <v/>
      </c>
      <c r="AK40" s="243" t="str">
        <f>IF('ประเมินตัวชี้วัด  '!AK40="","",'ประเมินตัวชี้วัด  '!AK40)</f>
        <v/>
      </c>
      <c r="AL40" s="243" t="str">
        <f>IF('ประเมินตัวชี้วัด  '!AL40="","",'ประเมินตัวชี้วัด  '!AL40)</f>
        <v/>
      </c>
      <c r="AM40" s="243" t="str">
        <f>IF('ประเมินตัวชี้วัด  '!AM40="","",'ประเมินตัวชี้วัด  '!AM40)</f>
        <v/>
      </c>
      <c r="AN40" s="243" t="str">
        <f>IF('ประเมินตัวชี้วัด  '!AN40="","",'ประเมินตัวชี้วัด  '!AN40)</f>
        <v/>
      </c>
      <c r="AO40" s="243" t="str">
        <f>IF('ประเมินตัวชี้วัด  '!AO40="","",'ประเมินตัวชี้วัด  '!AO40)</f>
        <v/>
      </c>
      <c r="AP40" s="243" t="str">
        <f>IF('ประเมินตัวชี้วัด  '!AP40="","",'ประเมินตัวชี้วัด  '!AP40)</f>
        <v/>
      </c>
      <c r="AQ40" s="243" t="str">
        <f>IF('ประเมินตัวชี้วัด  '!AQ40="","",'ประเมินตัวชี้วัด  '!AQ40)</f>
        <v/>
      </c>
      <c r="AR40" s="243" t="str">
        <f>IF('ประเมินตัวชี้วัด  '!AR40="","",'ประเมินตัวชี้วัด  '!AR40)</f>
        <v/>
      </c>
      <c r="AS40" s="243" t="str">
        <f>IF('ประเมินตัวชี้วัด  '!AS40="","",'ประเมินตัวชี้วัด  '!AS40)</f>
        <v/>
      </c>
      <c r="AT40" s="243" t="str">
        <f>IF('ประเมินตัวชี้วัด  '!AT40="","",'ประเมินตัวชี้วัด  '!AT40)</f>
        <v/>
      </c>
      <c r="AU40" s="243" t="str">
        <f>IF('ประเมินตัวชี้วัด  '!AU40="","",'ประเมินตัวชี้วัด  '!AU40)</f>
        <v/>
      </c>
      <c r="AV40" s="243" t="str">
        <f>IF('ประเมินตัวชี้วัด  '!AV40="","",'ประเมินตัวชี้วัด  '!AV40)</f>
        <v/>
      </c>
      <c r="AW40" s="243" t="str">
        <f>IF('ประเมินตัวชี้วัด  '!AW40="","",'ประเมินตัวชี้วัด  '!AW40)</f>
        <v/>
      </c>
      <c r="AX40" s="185"/>
      <c r="AY40" s="227"/>
    </row>
    <row r="41" spans="2:51" s="181" customFormat="1" ht="17.100000000000001" customHeight="1">
      <c r="B41" s="227"/>
      <c r="C41" s="183"/>
      <c r="D41" s="238" t="str">
        <f>IF(ข้อมูลนร.2!D38="","",ข้อมูลนร.2!D38)</f>
        <v/>
      </c>
      <c r="E41" s="680" t="str">
        <f>IF(ข้อมูลนร.2!G38="","",ข้อมูลนร.2!G38)</f>
        <v/>
      </c>
      <c r="F41" s="681"/>
      <c r="G41" s="239"/>
      <c r="H41" s="243" t="str">
        <f>IF('ประเมินตัวชี้วัด  '!H41="","",'ประเมินตัวชี้วัด  '!H41)</f>
        <v/>
      </c>
      <c r="I41" s="243" t="str">
        <f>IF('ประเมินตัวชี้วัด  '!I41="","",'ประเมินตัวชี้วัด  '!I41)</f>
        <v/>
      </c>
      <c r="J41" s="243" t="str">
        <f>IF('ประเมินตัวชี้วัด  '!J41="","",'ประเมินตัวชี้วัด  '!J41)</f>
        <v/>
      </c>
      <c r="K41" s="243" t="str">
        <f>IF('ประเมินตัวชี้วัด  '!K41="","",'ประเมินตัวชี้วัด  '!K41)</f>
        <v/>
      </c>
      <c r="L41" s="243" t="str">
        <f>IF('ประเมินตัวชี้วัด  '!L41="","",'ประเมินตัวชี้วัด  '!L41)</f>
        <v/>
      </c>
      <c r="M41" s="243" t="str">
        <f>IF('ประเมินตัวชี้วัด  '!M41="","",'ประเมินตัวชี้วัด  '!M41)</f>
        <v/>
      </c>
      <c r="N41" s="243" t="str">
        <f>IF('ประเมินตัวชี้วัด  '!N41="","",'ประเมินตัวชี้วัด  '!N41)</f>
        <v/>
      </c>
      <c r="O41" s="243" t="str">
        <f>IF('ประเมินตัวชี้วัด  '!O41="","",'ประเมินตัวชี้วัด  '!O41)</f>
        <v/>
      </c>
      <c r="P41" s="243" t="str">
        <f>IF('ประเมินตัวชี้วัด  '!P41="","",'ประเมินตัวชี้วัด  '!P41)</f>
        <v/>
      </c>
      <c r="Q41" s="243" t="str">
        <f>IF('ประเมินตัวชี้วัด  '!Q41="","",'ประเมินตัวชี้วัด  '!Q41)</f>
        <v/>
      </c>
      <c r="R41" s="243" t="str">
        <f>IF('ประเมินตัวชี้วัด  '!R41="","",'ประเมินตัวชี้วัด  '!R41)</f>
        <v/>
      </c>
      <c r="S41" s="243" t="str">
        <f>IF('ประเมินตัวชี้วัด  '!S41="","",'ประเมินตัวชี้วัด  '!S41)</f>
        <v/>
      </c>
      <c r="T41" s="243" t="str">
        <f>IF('ประเมินตัวชี้วัด  '!T41="","",'ประเมินตัวชี้วัด  '!T41)</f>
        <v/>
      </c>
      <c r="U41" s="243" t="str">
        <f>IF('ประเมินตัวชี้วัด  '!U41="","",'ประเมินตัวชี้วัด  '!U41)</f>
        <v/>
      </c>
      <c r="V41" s="243" t="str">
        <f>IF('ประเมินตัวชี้วัด  '!V41="","",'ประเมินตัวชี้วัด  '!V41)</f>
        <v/>
      </c>
      <c r="W41" s="243" t="str">
        <f>IF('ประเมินตัวชี้วัด  '!W41="","",'ประเมินตัวชี้วัด  '!W41)</f>
        <v/>
      </c>
      <c r="X41" s="243" t="str">
        <f>IF('ประเมินตัวชี้วัด  '!X41="","",'ประเมินตัวชี้วัด  '!X41)</f>
        <v/>
      </c>
      <c r="Y41" s="243" t="str">
        <f>IF('ประเมินตัวชี้วัด  '!Y41="","",'ประเมินตัวชี้วัด  '!Y41)</f>
        <v/>
      </c>
      <c r="Z41" s="243" t="str">
        <f>IF('ประเมินตัวชี้วัด  '!Z41="","",'ประเมินตัวชี้วัด  '!Z41)</f>
        <v/>
      </c>
      <c r="AA41" s="243" t="str">
        <f>IF('ประเมินตัวชี้วัด  '!AA41="","",'ประเมินตัวชี้วัด  '!AA41)</f>
        <v/>
      </c>
      <c r="AB41" s="243" t="str">
        <f>IF('ประเมินตัวชี้วัด  '!AB41="","",'ประเมินตัวชี้วัด  '!AB41)</f>
        <v/>
      </c>
      <c r="AC41" s="243" t="str">
        <f>IF('ประเมินตัวชี้วัด  '!AC41="","",'ประเมินตัวชี้วัด  '!AC41)</f>
        <v/>
      </c>
      <c r="AD41" s="243" t="str">
        <f>IF('ประเมินตัวชี้วัด  '!AD41="","",'ประเมินตัวชี้วัด  '!AD41)</f>
        <v/>
      </c>
      <c r="AE41" s="243" t="str">
        <f>IF('ประเมินตัวชี้วัด  '!AE41="","",'ประเมินตัวชี้วัด  '!AE41)</f>
        <v/>
      </c>
      <c r="AF41" s="243" t="str">
        <f>IF('ประเมินตัวชี้วัด  '!AF41="","",'ประเมินตัวชี้วัด  '!AF41)</f>
        <v/>
      </c>
      <c r="AG41" s="243" t="str">
        <f>IF('ประเมินตัวชี้วัด  '!AG41="","",'ประเมินตัวชี้วัด  '!AG41)</f>
        <v/>
      </c>
      <c r="AH41" s="243" t="str">
        <f>IF('ประเมินตัวชี้วัด  '!AH41="","",'ประเมินตัวชี้วัด  '!AH41)</f>
        <v/>
      </c>
      <c r="AI41" s="243" t="str">
        <f>IF('ประเมินตัวชี้วัด  '!AI41="","",'ประเมินตัวชี้วัด  '!AI41)</f>
        <v/>
      </c>
      <c r="AJ41" s="243" t="str">
        <f>IF('ประเมินตัวชี้วัด  '!AJ41="","",'ประเมินตัวชี้วัด  '!AJ41)</f>
        <v/>
      </c>
      <c r="AK41" s="243" t="str">
        <f>IF('ประเมินตัวชี้วัด  '!AK41="","",'ประเมินตัวชี้วัด  '!AK41)</f>
        <v/>
      </c>
      <c r="AL41" s="243" t="str">
        <f>IF('ประเมินตัวชี้วัด  '!AL41="","",'ประเมินตัวชี้วัด  '!AL41)</f>
        <v/>
      </c>
      <c r="AM41" s="243" t="str">
        <f>IF('ประเมินตัวชี้วัด  '!AM41="","",'ประเมินตัวชี้วัด  '!AM41)</f>
        <v/>
      </c>
      <c r="AN41" s="243" t="str">
        <f>IF('ประเมินตัวชี้วัด  '!AN41="","",'ประเมินตัวชี้วัด  '!AN41)</f>
        <v/>
      </c>
      <c r="AO41" s="243" t="str">
        <f>IF('ประเมินตัวชี้วัด  '!AO41="","",'ประเมินตัวชี้วัด  '!AO41)</f>
        <v/>
      </c>
      <c r="AP41" s="243" t="str">
        <f>IF('ประเมินตัวชี้วัด  '!AP41="","",'ประเมินตัวชี้วัด  '!AP41)</f>
        <v/>
      </c>
      <c r="AQ41" s="243" t="str">
        <f>IF('ประเมินตัวชี้วัด  '!AQ41="","",'ประเมินตัวชี้วัด  '!AQ41)</f>
        <v/>
      </c>
      <c r="AR41" s="243" t="str">
        <f>IF('ประเมินตัวชี้วัด  '!AR41="","",'ประเมินตัวชี้วัด  '!AR41)</f>
        <v/>
      </c>
      <c r="AS41" s="243" t="str">
        <f>IF('ประเมินตัวชี้วัด  '!AS41="","",'ประเมินตัวชี้วัด  '!AS41)</f>
        <v/>
      </c>
      <c r="AT41" s="243" t="str">
        <f>IF('ประเมินตัวชี้วัด  '!AT41="","",'ประเมินตัวชี้วัด  '!AT41)</f>
        <v/>
      </c>
      <c r="AU41" s="243" t="str">
        <f>IF('ประเมินตัวชี้วัด  '!AU41="","",'ประเมินตัวชี้วัด  '!AU41)</f>
        <v/>
      </c>
      <c r="AV41" s="243" t="str">
        <f>IF('ประเมินตัวชี้วัด  '!AV41="","",'ประเมินตัวชี้วัด  '!AV41)</f>
        <v/>
      </c>
      <c r="AW41" s="243" t="str">
        <f>IF('ประเมินตัวชี้วัด  '!AW41="","",'ประเมินตัวชี้วัด  '!AW41)</f>
        <v/>
      </c>
      <c r="AX41" s="185"/>
      <c r="AY41" s="227"/>
    </row>
    <row r="42" spans="2:51" s="181" customFormat="1" ht="17.100000000000001" customHeight="1">
      <c r="B42" s="227"/>
      <c r="C42" s="183"/>
      <c r="D42" s="238" t="str">
        <f>IF(ข้อมูลนร.2!D39="","",ข้อมูลนร.2!D39)</f>
        <v/>
      </c>
      <c r="E42" s="680" t="str">
        <f>IF(ข้อมูลนร.2!G39="","",ข้อมูลนร.2!G39)</f>
        <v/>
      </c>
      <c r="F42" s="681"/>
      <c r="G42" s="239"/>
      <c r="H42" s="243" t="str">
        <f>IF('ประเมินตัวชี้วัด  '!H42="","",'ประเมินตัวชี้วัด  '!H42)</f>
        <v/>
      </c>
      <c r="I42" s="243" t="str">
        <f>IF('ประเมินตัวชี้วัด  '!I42="","",'ประเมินตัวชี้วัด  '!I42)</f>
        <v/>
      </c>
      <c r="J42" s="243" t="str">
        <f>IF('ประเมินตัวชี้วัด  '!J42="","",'ประเมินตัวชี้วัด  '!J42)</f>
        <v/>
      </c>
      <c r="K42" s="243" t="str">
        <f>IF('ประเมินตัวชี้วัด  '!K42="","",'ประเมินตัวชี้วัด  '!K42)</f>
        <v/>
      </c>
      <c r="L42" s="243" t="str">
        <f>IF('ประเมินตัวชี้วัด  '!L42="","",'ประเมินตัวชี้วัด  '!L42)</f>
        <v/>
      </c>
      <c r="M42" s="243" t="str">
        <f>IF('ประเมินตัวชี้วัด  '!M42="","",'ประเมินตัวชี้วัด  '!M42)</f>
        <v/>
      </c>
      <c r="N42" s="243" t="str">
        <f>IF('ประเมินตัวชี้วัด  '!N42="","",'ประเมินตัวชี้วัด  '!N42)</f>
        <v/>
      </c>
      <c r="O42" s="243" t="str">
        <f>IF('ประเมินตัวชี้วัด  '!O42="","",'ประเมินตัวชี้วัด  '!O42)</f>
        <v/>
      </c>
      <c r="P42" s="243" t="str">
        <f>IF('ประเมินตัวชี้วัด  '!P42="","",'ประเมินตัวชี้วัด  '!P42)</f>
        <v/>
      </c>
      <c r="Q42" s="243" t="str">
        <f>IF('ประเมินตัวชี้วัด  '!Q42="","",'ประเมินตัวชี้วัด  '!Q42)</f>
        <v/>
      </c>
      <c r="R42" s="243" t="str">
        <f>IF('ประเมินตัวชี้วัด  '!R42="","",'ประเมินตัวชี้วัด  '!R42)</f>
        <v/>
      </c>
      <c r="S42" s="243" t="str">
        <f>IF('ประเมินตัวชี้วัด  '!S42="","",'ประเมินตัวชี้วัด  '!S42)</f>
        <v/>
      </c>
      <c r="T42" s="243" t="str">
        <f>IF('ประเมินตัวชี้วัด  '!T42="","",'ประเมินตัวชี้วัด  '!T42)</f>
        <v/>
      </c>
      <c r="U42" s="243" t="str">
        <f>IF('ประเมินตัวชี้วัด  '!U42="","",'ประเมินตัวชี้วัด  '!U42)</f>
        <v/>
      </c>
      <c r="V42" s="243" t="str">
        <f>IF('ประเมินตัวชี้วัด  '!V42="","",'ประเมินตัวชี้วัด  '!V42)</f>
        <v/>
      </c>
      <c r="W42" s="243" t="str">
        <f>IF('ประเมินตัวชี้วัด  '!W42="","",'ประเมินตัวชี้วัด  '!W42)</f>
        <v/>
      </c>
      <c r="X42" s="243" t="str">
        <f>IF('ประเมินตัวชี้วัด  '!X42="","",'ประเมินตัวชี้วัด  '!X42)</f>
        <v/>
      </c>
      <c r="Y42" s="243" t="str">
        <f>IF('ประเมินตัวชี้วัด  '!Y42="","",'ประเมินตัวชี้วัด  '!Y42)</f>
        <v/>
      </c>
      <c r="Z42" s="243" t="str">
        <f>IF('ประเมินตัวชี้วัด  '!Z42="","",'ประเมินตัวชี้วัด  '!Z42)</f>
        <v/>
      </c>
      <c r="AA42" s="243" t="str">
        <f>IF('ประเมินตัวชี้วัด  '!AA42="","",'ประเมินตัวชี้วัด  '!AA42)</f>
        <v/>
      </c>
      <c r="AB42" s="243" t="str">
        <f>IF('ประเมินตัวชี้วัด  '!AB42="","",'ประเมินตัวชี้วัด  '!AB42)</f>
        <v/>
      </c>
      <c r="AC42" s="243" t="str">
        <f>IF('ประเมินตัวชี้วัด  '!AC42="","",'ประเมินตัวชี้วัด  '!AC42)</f>
        <v/>
      </c>
      <c r="AD42" s="243" t="str">
        <f>IF('ประเมินตัวชี้วัด  '!AD42="","",'ประเมินตัวชี้วัด  '!AD42)</f>
        <v/>
      </c>
      <c r="AE42" s="243" t="str">
        <f>IF('ประเมินตัวชี้วัด  '!AE42="","",'ประเมินตัวชี้วัด  '!AE42)</f>
        <v/>
      </c>
      <c r="AF42" s="243" t="str">
        <f>IF('ประเมินตัวชี้วัด  '!AF42="","",'ประเมินตัวชี้วัด  '!AF42)</f>
        <v/>
      </c>
      <c r="AG42" s="243" t="str">
        <f>IF('ประเมินตัวชี้วัด  '!AG42="","",'ประเมินตัวชี้วัด  '!AG42)</f>
        <v/>
      </c>
      <c r="AH42" s="243" t="str">
        <f>IF('ประเมินตัวชี้วัด  '!AH42="","",'ประเมินตัวชี้วัด  '!AH42)</f>
        <v/>
      </c>
      <c r="AI42" s="243" t="str">
        <f>IF('ประเมินตัวชี้วัด  '!AI42="","",'ประเมินตัวชี้วัด  '!AI42)</f>
        <v/>
      </c>
      <c r="AJ42" s="243" t="str">
        <f>IF('ประเมินตัวชี้วัด  '!AJ42="","",'ประเมินตัวชี้วัด  '!AJ42)</f>
        <v/>
      </c>
      <c r="AK42" s="243" t="str">
        <f>IF('ประเมินตัวชี้วัด  '!AK42="","",'ประเมินตัวชี้วัด  '!AK42)</f>
        <v/>
      </c>
      <c r="AL42" s="243" t="str">
        <f>IF('ประเมินตัวชี้วัด  '!AL42="","",'ประเมินตัวชี้วัด  '!AL42)</f>
        <v/>
      </c>
      <c r="AM42" s="243" t="str">
        <f>IF('ประเมินตัวชี้วัด  '!AM42="","",'ประเมินตัวชี้วัด  '!AM42)</f>
        <v/>
      </c>
      <c r="AN42" s="243" t="str">
        <f>IF('ประเมินตัวชี้วัด  '!AN42="","",'ประเมินตัวชี้วัด  '!AN42)</f>
        <v/>
      </c>
      <c r="AO42" s="243" t="str">
        <f>IF('ประเมินตัวชี้วัด  '!AO42="","",'ประเมินตัวชี้วัด  '!AO42)</f>
        <v/>
      </c>
      <c r="AP42" s="243" t="str">
        <f>IF('ประเมินตัวชี้วัด  '!AP42="","",'ประเมินตัวชี้วัด  '!AP42)</f>
        <v/>
      </c>
      <c r="AQ42" s="243" t="str">
        <f>IF('ประเมินตัวชี้วัด  '!AQ42="","",'ประเมินตัวชี้วัด  '!AQ42)</f>
        <v/>
      </c>
      <c r="AR42" s="243" t="str">
        <f>IF('ประเมินตัวชี้วัด  '!AR42="","",'ประเมินตัวชี้วัด  '!AR42)</f>
        <v/>
      </c>
      <c r="AS42" s="243" t="str">
        <f>IF('ประเมินตัวชี้วัด  '!AS42="","",'ประเมินตัวชี้วัด  '!AS42)</f>
        <v/>
      </c>
      <c r="AT42" s="243" t="str">
        <f>IF('ประเมินตัวชี้วัด  '!AT42="","",'ประเมินตัวชี้วัด  '!AT42)</f>
        <v/>
      </c>
      <c r="AU42" s="243" t="str">
        <f>IF('ประเมินตัวชี้วัด  '!AU42="","",'ประเมินตัวชี้วัด  '!AU42)</f>
        <v/>
      </c>
      <c r="AV42" s="243" t="str">
        <f>IF('ประเมินตัวชี้วัด  '!AV42="","",'ประเมินตัวชี้วัด  '!AV42)</f>
        <v/>
      </c>
      <c r="AW42" s="243" t="str">
        <f>IF('ประเมินตัวชี้วัด  '!AW42="","",'ประเมินตัวชี้วัด  '!AW42)</f>
        <v/>
      </c>
      <c r="AX42" s="185"/>
      <c r="AY42" s="227"/>
    </row>
    <row r="43" spans="2:51" s="181" customFormat="1" ht="17.100000000000001" customHeight="1">
      <c r="B43" s="227"/>
      <c r="C43" s="183"/>
      <c r="D43" s="238" t="str">
        <f>IF(ข้อมูลนร.2!D40="","",ข้อมูลนร.2!D40)</f>
        <v/>
      </c>
      <c r="E43" s="680" t="str">
        <f>IF(ข้อมูลนร.2!G40="","",ข้อมูลนร.2!G40)</f>
        <v/>
      </c>
      <c r="F43" s="681"/>
      <c r="G43" s="239"/>
      <c r="H43" s="243" t="str">
        <f>IF('ประเมินตัวชี้วัด  '!H43="","",'ประเมินตัวชี้วัด  '!H43)</f>
        <v/>
      </c>
      <c r="I43" s="243" t="str">
        <f>IF('ประเมินตัวชี้วัด  '!I43="","",'ประเมินตัวชี้วัด  '!I43)</f>
        <v/>
      </c>
      <c r="J43" s="243" t="str">
        <f>IF('ประเมินตัวชี้วัด  '!J43="","",'ประเมินตัวชี้วัด  '!J43)</f>
        <v/>
      </c>
      <c r="K43" s="243" t="str">
        <f>IF('ประเมินตัวชี้วัด  '!K43="","",'ประเมินตัวชี้วัด  '!K43)</f>
        <v/>
      </c>
      <c r="L43" s="243" t="str">
        <f>IF('ประเมินตัวชี้วัด  '!L43="","",'ประเมินตัวชี้วัด  '!L43)</f>
        <v/>
      </c>
      <c r="M43" s="243" t="str">
        <f>IF('ประเมินตัวชี้วัด  '!M43="","",'ประเมินตัวชี้วัด  '!M43)</f>
        <v/>
      </c>
      <c r="N43" s="243" t="str">
        <f>IF('ประเมินตัวชี้วัด  '!N43="","",'ประเมินตัวชี้วัด  '!N43)</f>
        <v/>
      </c>
      <c r="O43" s="243" t="str">
        <f>IF('ประเมินตัวชี้วัด  '!O43="","",'ประเมินตัวชี้วัด  '!O43)</f>
        <v/>
      </c>
      <c r="P43" s="243" t="str">
        <f>IF('ประเมินตัวชี้วัด  '!P43="","",'ประเมินตัวชี้วัด  '!P43)</f>
        <v/>
      </c>
      <c r="Q43" s="243" t="str">
        <f>IF('ประเมินตัวชี้วัด  '!Q43="","",'ประเมินตัวชี้วัด  '!Q43)</f>
        <v/>
      </c>
      <c r="R43" s="243" t="str">
        <f>IF('ประเมินตัวชี้วัด  '!R43="","",'ประเมินตัวชี้วัด  '!R43)</f>
        <v/>
      </c>
      <c r="S43" s="243" t="str">
        <f>IF('ประเมินตัวชี้วัด  '!S43="","",'ประเมินตัวชี้วัด  '!S43)</f>
        <v/>
      </c>
      <c r="T43" s="243" t="str">
        <f>IF('ประเมินตัวชี้วัด  '!T43="","",'ประเมินตัวชี้วัด  '!T43)</f>
        <v/>
      </c>
      <c r="U43" s="243" t="str">
        <f>IF('ประเมินตัวชี้วัด  '!U43="","",'ประเมินตัวชี้วัด  '!U43)</f>
        <v/>
      </c>
      <c r="V43" s="243" t="str">
        <f>IF('ประเมินตัวชี้วัด  '!V43="","",'ประเมินตัวชี้วัด  '!V43)</f>
        <v/>
      </c>
      <c r="W43" s="243" t="str">
        <f>IF('ประเมินตัวชี้วัด  '!W43="","",'ประเมินตัวชี้วัด  '!W43)</f>
        <v/>
      </c>
      <c r="X43" s="243" t="str">
        <f>IF('ประเมินตัวชี้วัด  '!X43="","",'ประเมินตัวชี้วัด  '!X43)</f>
        <v/>
      </c>
      <c r="Y43" s="243" t="str">
        <f>IF('ประเมินตัวชี้วัด  '!Y43="","",'ประเมินตัวชี้วัด  '!Y43)</f>
        <v/>
      </c>
      <c r="Z43" s="243" t="str">
        <f>IF('ประเมินตัวชี้วัด  '!Z43="","",'ประเมินตัวชี้วัด  '!Z43)</f>
        <v/>
      </c>
      <c r="AA43" s="243" t="str">
        <f>IF('ประเมินตัวชี้วัด  '!AA43="","",'ประเมินตัวชี้วัด  '!AA43)</f>
        <v/>
      </c>
      <c r="AB43" s="243" t="str">
        <f>IF('ประเมินตัวชี้วัด  '!AB43="","",'ประเมินตัวชี้วัด  '!AB43)</f>
        <v/>
      </c>
      <c r="AC43" s="243" t="str">
        <f>IF('ประเมินตัวชี้วัด  '!AC43="","",'ประเมินตัวชี้วัด  '!AC43)</f>
        <v/>
      </c>
      <c r="AD43" s="243" t="str">
        <f>IF('ประเมินตัวชี้วัด  '!AD43="","",'ประเมินตัวชี้วัด  '!AD43)</f>
        <v/>
      </c>
      <c r="AE43" s="243" t="str">
        <f>IF('ประเมินตัวชี้วัด  '!AE43="","",'ประเมินตัวชี้วัด  '!AE43)</f>
        <v/>
      </c>
      <c r="AF43" s="243" t="str">
        <f>IF('ประเมินตัวชี้วัด  '!AF43="","",'ประเมินตัวชี้วัด  '!AF43)</f>
        <v/>
      </c>
      <c r="AG43" s="243" t="str">
        <f>IF('ประเมินตัวชี้วัด  '!AG43="","",'ประเมินตัวชี้วัด  '!AG43)</f>
        <v/>
      </c>
      <c r="AH43" s="243" t="str">
        <f>IF('ประเมินตัวชี้วัด  '!AH43="","",'ประเมินตัวชี้วัด  '!AH43)</f>
        <v/>
      </c>
      <c r="AI43" s="243" t="str">
        <f>IF('ประเมินตัวชี้วัด  '!AI43="","",'ประเมินตัวชี้วัด  '!AI43)</f>
        <v/>
      </c>
      <c r="AJ43" s="243" t="str">
        <f>IF('ประเมินตัวชี้วัด  '!AJ43="","",'ประเมินตัวชี้วัด  '!AJ43)</f>
        <v/>
      </c>
      <c r="AK43" s="243" t="str">
        <f>IF('ประเมินตัวชี้วัด  '!AK43="","",'ประเมินตัวชี้วัด  '!AK43)</f>
        <v/>
      </c>
      <c r="AL43" s="243" t="str">
        <f>IF('ประเมินตัวชี้วัด  '!AL43="","",'ประเมินตัวชี้วัด  '!AL43)</f>
        <v/>
      </c>
      <c r="AM43" s="243" t="str">
        <f>IF('ประเมินตัวชี้วัด  '!AM43="","",'ประเมินตัวชี้วัด  '!AM43)</f>
        <v/>
      </c>
      <c r="AN43" s="243" t="str">
        <f>IF('ประเมินตัวชี้วัด  '!AN43="","",'ประเมินตัวชี้วัด  '!AN43)</f>
        <v/>
      </c>
      <c r="AO43" s="243" t="str">
        <f>IF('ประเมินตัวชี้วัด  '!AO43="","",'ประเมินตัวชี้วัด  '!AO43)</f>
        <v/>
      </c>
      <c r="AP43" s="243" t="str">
        <f>IF('ประเมินตัวชี้วัด  '!AP43="","",'ประเมินตัวชี้วัด  '!AP43)</f>
        <v/>
      </c>
      <c r="AQ43" s="243" t="str">
        <f>IF('ประเมินตัวชี้วัด  '!AQ43="","",'ประเมินตัวชี้วัด  '!AQ43)</f>
        <v/>
      </c>
      <c r="AR43" s="243" t="str">
        <f>IF('ประเมินตัวชี้วัด  '!AR43="","",'ประเมินตัวชี้วัด  '!AR43)</f>
        <v/>
      </c>
      <c r="AS43" s="243" t="str">
        <f>IF('ประเมินตัวชี้วัด  '!AS43="","",'ประเมินตัวชี้วัด  '!AS43)</f>
        <v/>
      </c>
      <c r="AT43" s="243" t="str">
        <f>IF('ประเมินตัวชี้วัด  '!AT43="","",'ประเมินตัวชี้วัด  '!AT43)</f>
        <v/>
      </c>
      <c r="AU43" s="243" t="str">
        <f>IF('ประเมินตัวชี้วัด  '!AU43="","",'ประเมินตัวชี้วัด  '!AU43)</f>
        <v/>
      </c>
      <c r="AV43" s="243" t="str">
        <f>IF('ประเมินตัวชี้วัด  '!AV43="","",'ประเมินตัวชี้วัด  '!AV43)</f>
        <v/>
      </c>
      <c r="AW43" s="243" t="str">
        <f>IF('ประเมินตัวชี้วัด  '!AW43="","",'ประเมินตัวชี้วัด  '!AW43)</f>
        <v/>
      </c>
      <c r="AX43" s="185"/>
      <c r="AY43" s="227"/>
    </row>
    <row r="44" spans="2:51" s="181" customFormat="1" ht="17.100000000000001" customHeight="1">
      <c r="B44" s="227"/>
      <c r="C44" s="183"/>
      <c r="D44" s="238" t="str">
        <f>IF(ข้อมูลนร.2!D41="","",ข้อมูลนร.2!D41)</f>
        <v/>
      </c>
      <c r="E44" s="680" t="str">
        <f>IF(ข้อมูลนร.2!G41="","",ข้อมูลนร.2!G41)</f>
        <v/>
      </c>
      <c r="F44" s="681"/>
      <c r="G44" s="239"/>
      <c r="H44" s="243" t="str">
        <f>IF('ประเมินตัวชี้วัด  '!H44="","",'ประเมินตัวชี้วัด  '!H44)</f>
        <v/>
      </c>
      <c r="I44" s="243" t="str">
        <f>IF('ประเมินตัวชี้วัด  '!I44="","",'ประเมินตัวชี้วัด  '!I44)</f>
        <v/>
      </c>
      <c r="J44" s="243" t="str">
        <f>IF('ประเมินตัวชี้วัด  '!J44="","",'ประเมินตัวชี้วัด  '!J44)</f>
        <v/>
      </c>
      <c r="K44" s="243" t="str">
        <f>IF('ประเมินตัวชี้วัด  '!K44="","",'ประเมินตัวชี้วัด  '!K44)</f>
        <v/>
      </c>
      <c r="L44" s="243" t="str">
        <f>IF('ประเมินตัวชี้วัด  '!L44="","",'ประเมินตัวชี้วัด  '!L44)</f>
        <v/>
      </c>
      <c r="M44" s="243" t="str">
        <f>IF('ประเมินตัวชี้วัด  '!M44="","",'ประเมินตัวชี้วัด  '!M44)</f>
        <v/>
      </c>
      <c r="N44" s="243" t="str">
        <f>IF('ประเมินตัวชี้วัด  '!N44="","",'ประเมินตัวชี้วัด  '!N44)</f>
        <v/>
      </c>
      <c r="O44" s="243" t="str">
        <f>IF('ประเมินตัวชี้วัด  '!O44="","",'ประเมินตัวชี้วัด  '!O44)</f>
        <v/>
      </c>
      <c r="P44" s="243" t="str">
        <f>IF('ประเมินตัวชี้วัด  '!P44="","",'ประเมินตัวชี้วัด  '!P44)</f>
        <v/>
      </c>
      <c r="Q44" s="243" t="str">
        <f>IF('ประเมินตัวชี้วัด  '!Q44="","",'ประเมินตัวชี้วัด  '!Q44)</f>
        <v/>
      </c>
      <c r="R44" s="243" t="str">
        <f>IF('ประเมินตัวชี้วัด  '!R44="","",'ประเมินตัวชี้วัด  '!R44)</f>
        <v/>
      </c>
      <c r="S44" s="243" t="str">
        <f>IF('ประเมินตัวชี้วัด  '!S44="","",'ประเมินตัวชี้วัด  '!S44)</f>
        <v/>
      </c>
      <c r="T44" s="243" t="str">
        <f>IF('ประเมินตัวชี้วัด  '!T44="","",'ประเมินตัวชี้วัด  '!T44)</f>
        <v/>
      </c>
      <c r="U44" s="243" t="str">
        <f>IF('ประเมินตัวชี้วัด  '!U44="","",'ประเมินตัวชี้วัด  '!U44)</f>
        <v/>
      </c>
      <c r="V44" s="243" t="str">
        <f>IF('ประเมินตัวชี้วัด  '!V44="","",'ประเมินตัวชี้วัด  '!V44)</f>
        <v/>
      </c>
      <c r="W44" s="243" t="str">
        <f>IF('ประเมินตัวชี้วัด  '!W44="","",'ประเมินตัวชี้วัด  '!W44)</f>
        <v/>
      </c>
      <c r="X44" s="243" t="str">
        <f>IF('ประเมินตัวชี้วัด  '!X44="","",'ประเมินตัวชี้วัด  '!X44)</f>
        <v/>
      </c>
      <c r="Y44" s="243" t="str">
        <f>IF('ประเมินตัวชี้วัด  '!Y44="","",'ประเมินตัวชี้วัด  '!Y44)</f>
        <v/>
      </c>
      <c r="Z44" s="243" t="str">
        <f>IF('ประเมินตัวชี้วัด  '!Z44="","",'ประเมินตัวชี้วัด  '!Z44)</f>
        <v/>
      </c>
      <c r="AA44" s="243" t="str">
        <f>IF('ประเมินตัวชี้วัด  '!AA44="","",'ประเมินตัวชี้วัด  '!AA44)</f>
        <v/>
      </c>
      <c r="AB44" s="243" t="str">
        <f>IF('ประเมินตัวชี้วัด  '!AB44="","",'ประเมินตัวชี้วัด  '!AB44)</f>
        <v/>
      </c>
      <c r="AC44" s="243" t="str">
        <f>IF('ประเมินตัวชี้วัด  '!AC44="","",'ประเมินตัวชี้วัด  '!AC44)</f>
        <v/>
      </c>
      <c r="AD44" s="243" t="str">
        <f>IF('ประเมินตัวชี้วัด  '!AD44="","",'ประเมินตัวชี้วัด  '!AD44)</f>
        <v/>
      </c>
      <c r="AE44" s="243" t="str">
        <f>IF('ประเมินตัวชี้วัด  '!AE44="","",'ประเมินตัวชี้วัด  '!AE44)</f>
        <v/>
      </c>
      <c r="AF44" s="243" t="str">
        <f>IF('ประเมินตัวชี้วัด  '!AF44="","",'ประเมินตัวชี้วัด  '!AF44)</f>
        <v/>
      </c>
      <c r="AG44" s="243" t="str">
        <f>IF('ประเมินตัวชี้วัด  '!AG44="","",'ประเมินตัวชี้วัด  '!AG44)</f>
        <v/>
      </c>
      <c r="AH44" s="243" t="str">
        <f>IF('ประเมินตัวชี้วัด  '!AH44="","",'ประเมินตัวชี้วัด  '!AH44)</f>
        <v/>
      </c>
      <c r="AI44" s="243" t="str">
        <f>IF('ประเมินตัวชี้วัด  '!AI44="","",'ประเมินตัวชี้วัด  '!AI44)</f>
        <v/>
      </c>
      <c r="AJ44" s="243" t="str">
        <f>IF('ประเมินตัวชี้วัด  '!AJ44="","",'ประเมินตัวชี้วัด  '!AJ44)</f>
        <v/>
      </c>
      <c r="AK44" s="243" t="str">
        <f>IF('ประเมินตัวชี้วัด  '!AK44="","",'ประเมินตัวชี้วัด  '!AK44)</f>
        <v/>
      </c>
      <c r="AL44" s="243" t="str">
        <f>IF('ประเมินตัวชี้วัด  '!AL44="","",'ประเมินตัวชี้วัด  '!AL44)</f>
        <v/>
      </c>
      <c r="AM44" s="243" t="str">
        <f>IF('ประเมินตัวชี้วัด  '!AM44="","",'ประเมินตัวชี้วัด  '!AM44)</f>
        <v/>
      </c>
      <c r="AN44" s="243" t="str">
        <f>IF('ประเมินตัวชี้วัด  '!AN44="","",'ประเมินตัวชี้วัด  '!AN44)</f>
        <v/>
      </c>
      <c r="AO44" s="243" t="str">
        <f>IF('ประเมินตัวชี้วัด  '!AO44="","",'ประเมินตัวชี้วัด  '!AO44)</f>
        <v/>
      </c>
      <c r="AP44" s="243" t="str">
        <f>IF('ประเมินตัวชี้วัด  '!AP44="","",'ประเมินตัวชี้วัด  '!AP44)</f>
        <v/>
      </c>
      <c r="AQ44" s="243" t="str">
        <f>IF('ประเมินตัวชี้วัด  '!AQ44="","",'ประเมินตัวชี้วัด  '!AQ44)</f>
        <v/>
      </c>
      <c r="AR44" s="243" t="str">
        <f>IF('ประเมินตัวชี้วัด  '!AR44="","",'ประเมินตัวชี้วัด  '!AR44)</f>
        <v/>
      </c>
      <c r="AS44" s="243" t="str">
        <f>IF('ประเมินตัวชี้วัด  '!AS44="","",'ประเมินตัวชี้วัด  '!AS44)</f>
        <v/>
      </c>
      <c r="AT44" s="243" t="str">
        <f>IF('ประเมินตัวชี้วัด  '!AT44="","",'ประเมินตัวชี้วัด  '!AT44)</f>
        <v/>
      </c>
      <c r="AU44" s="243" t="str">
        <f>IF('ประเมินตัวชี้วัด  '!AU44="","",'ประเมินตัวชี้วัด  '!AU44)</f>
        <v/>
      </c>
      <c r="AV44" s="243" t="str">
        <f>IF('ประเมินตัวชี้วัด  '!AV44="","",'ประเมินตัวชี้วัด  '!AV44)</f>
        <v/>
      </c>
      <c r="AW44" s="243" t="str">
        <f>IF('ประเมินตัวชี้วัด  '!AW44="","",'ประเมินตัวชี้วัด  '!AW44)</f>
        <v/>
      </c>
      <c r="AX44" s="185"/>
      <c r="AY44" s="227"/>
    </row>
    <row r="45" spans="2:51" ht="18" customHeight="1">
      <c r="B45" s="14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4"/>
    </row>
    <row r="46" spans="2:51"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</row>
  </sheetData>
  <sheetProtection algorithmName="SHA-512" hashValue="8hCsIa0fKlGBO7rkUJOBVYduEB4qzoKRgXenYPCWZTzqEnxYoo2kWCuFst9/LmTH3aW77NYI2AyLKnOMvMTbeg==" saltValue="7WRniDTPq9YU7d1rcFTFew==" spinCount="100000" sheet="1" objects="1" scenarios="1" selectLockedCells="1" selectUnlockedCells="1"/>
  <mergeCells count="50">
    <mergeCell ref="E43:F43"/>
    <mergeCell ref="E44:F44"/>
    <mergeCell ref="E37:F37"/>
    <mergeCell ref="E38:F38"/>
    <mergeCell ref="E39:F39"/>
    <mergeCell ref="E40:F40"/>
    <mergeCell ref="E41:F41"/>
    <mergeCell ref="E42:F42"/>
    <mergeCell ref="E36:F36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24:F24"/>
    <mergeCell ref="E13:F13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D6:D9"/>
    <mergeCell ref="E6:F9"/>
    <mergeCell ref="AW6:AW9"/>
    <mergeCell ref="E10:F10"/>
    <mergeCell ref="E11:F11"/>
    <mergeCell ref="E12:F12"/>
    <mergeCell ref="H4:N4"/>
    <mergeCell ref="O4:U4"/>
    <mergeCell ref="V4:AB4"/>
    <mergeCell ref="AC4:AI4"/>
    <mergeCell ref="AJ4:AP4"/>
    <mergeCell ref="AQ4:AW4"/>
    <mergeCell ref="H3:N3"/>
    <mergeCell ref="O3:U3"/>
    <mergeCell ref="V3:AB3"/>
    <mergeCell ref="AC3:AI3"/>
    <mergeCell ref="AJ3:AP3"/>
    <mergeCell ref="AQ3:AW3"/>
  </mergeCells>
  <pageMargins left="0.47244094488188981" right="0.19685039370078741" top="0.23622047244094491" bottom="0" header="0" footer="0"/>
  <pageSetup paperSize="9" orientation="portrait" blackAndWhite="1" horizontalDpi="4294967293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theme="9" tint="-0.249977111117893"/>
  </sheetPr>
  <dimension ref="B1:Z46"/>
  <sheetViews>
    <sheetView showGridLines="0" showRowColHeaders="0" zoomScaleNormal="100" workbookViewId="0"/>
  </sheetViews>
  <sheetFormatPr defaultRowHeight="18.75"/>
  <cols>
    <col min="1" max="1" width="31" style="64" customWidth="1"/>
    <col min="2" max="4" width="4.625" style="64" customWidth="1"/>
    <col min="5" max="6" width="12.75" style="64" customWidth="1"/>
    <col min="7" max="11" width="8.25" style="63" customWidth="1"/>
    <col min="12" max="12" width="7.5" style="63" customWidth="1"/>
    <col min="13" max="13" width="8.375" style="63" customWidth="1"/>
    <col min="14" max="14" width="4.625" style="74" customWidth="1"/>
    <col min="15" max="15" width="4.625" style="75" customWidth="1"/>
    <col min="16" max="16" width="4.625" style="64" customWidth="1"/>
    <col min="17" max="17" width="4.875" style="63" customWidth="1"/>
    <col min="18" max="20" width="4.625" style="63" customWidth="1"/>
    <col min="21" max="16384" width="9" style="64"/>
  </cols>
  <sheetData>
    <row r="1" spans="2:15" ht="24.95" customHeight="1">
      <c r="B1" s="14"/>
      <c r="C1" s="14"/>
      <c r="D1" s="14"/>
      <c r="E1" s="14"/>
      <c r="F1" s="14"/>
      <c r="G1" s="117"/>
      <c r="H1" s="117"/>
      <c r="I1" s="117"/>
      <c r="J1" s="117"/>
      <c r="K1" s="117"/>
      <c r="L1" s="117"/>
      <c r="M1" s="117"/>
      <c r="N1" s="136"/>
      <c r="O1" s="18"/>
    </row>
    <row r="2" spans="2:15">
      <c r="B2" s="14"/>
      <c r="C2" s="17"/>
      <c r="D2" s="17"/>
      <c r="E2" s="17"/>
      <c r="F2" s="17"/>
      <c r="G2" s="13"/>
      <c r="H2" s="13"/>
      <c r="I2" s="13"/>
      <c r="J2" s="13"/>
      <c r="K2" s="13"/>
      <c r="L2" s="13"/>
      <c r="M2" s="13"/>
      <c r="N2" s="36"/>
      <c r="O2" s="18"/>
    </row>
    <row r="3" spans="2:15">
      <c r="B3" s="14"/>
      <c r="C3" s="17"/>
      <c r="D3" s="650" t="str">
        <f>"สรุปผลการประเมินการอ่าน คิดวิเคราะห์ และเขียน      วิชา " &amp;ข้อมูลพื้นฐาน!X7&amp; " : " &amp;ข้อมูลพื้นฐาน!T7</f>
        <v>สรุปผลการประเมินการอ่าน คิดวิเคราะห์ และเขียน      วิชา ภาษาอังกฤษ : อ 11101</v>
      </c>
      <c r="E3" s="650"/>
      <c r="F3" s="650"/>
      <c r="G3" s="650"/>
      <c r="H3" s="650"/>
      <c r="I3" s="650"/>
      <c r="J3" s="650"/>
      <c r="K3" s="650"/>
      <c r="L3" s="650"/>
      <c r="M3" s="650"/>
      <c r="N3" s="189"/>
      <c r="O3" s="18"/>
    </row>
    <row r="4" spans="2:15">
      <c r="B4" s="14"/>
      <c r="C4" s="17"/>
      <c r="D4" s="650" t="str">
        <f>"ชั้น"&amp;ข้อมูลพื้นฐาน!T13&amp;"     "&amp;" ปีการศึกษา" &amp;"  "&amp;ข้อมูลพื้นฐาน!T5</f>
        <v>ชั้นประถมศึกษาปีที่  2/3      ปีการศึกษา  2566</v>
      </c>
      <c r="E4" s="650"/>
      <c r="F4" s="650"/>
      <c r="G4" s="650"/>
      <c r="H4" s="650"/>
      <c r="I4" s="650"/>
      <c r="J4" s="650"/>
      <c r="K4" s="650"/>
      <c r="L4" s="650"/>
      <c r="M4" s="650"/>
      <c r="N4" s="650"/>
      <c r="O4" s="18"/>
    </row>
    <row r="5" spans="2:15" ht="6" customHeight="1">
      <c r="B5" s="14"/>
      <c r="C5" s="17"/>
      <c r="D5" s="17"/>
      <c r="E5" s="17"/>
      <c r="F5" s="17"/>
      <c r="G5" s="13"/>
      <c r="H5" s="13"/>
      <c r="I5" s="13"/>
      <c r="J5" s="13"/>
      <c r="K5" s="13"/>
      <c r="L5" s="13"/>
      <c r="M5" s="13"/>
      <c r="N5" s="36"/>
      <c r="O5" s="18"/>
    </row>
    <row r="6" spans="2:15" ht="23.1" customHeight="1">
      <c r="B6" s="14"/>
      <c r="C6" s="17"/>
      <c r="D6" s="635" t="s">
        <v>30</v>
      </c>
      <c r="E6" s="641" t="s">
        <v>32</v>
      </c>
      <c r="F6" s="626"/>
      <c r="G6" s="628" t="s">
        <v>128</v>
      </c>
      <c r="H6" s="629"/>
      <c r="I6" s="629"/>
      <c r="J6" s="629"/>
      <c r="K6" s="629"/>
      <c r="L6" s="685" t="s">
        <v>93</v>
      </c>
      <c r="M6" s="687" t="s">
        <v>9</v>
      </c>
      <c r="N6" s="689"/>
      <c r="O6" s="18"/>
    </row>
    <row r="7" spans="2:15" ht="23.1" customHeight="1">
      <c r="B7" s="14"/>
      <c r="C7" s="17"/>
      <c r="D7" s="636"/>
      <c r="E7" s="642"/>
      <c r="F7" s="643"/>
      <c r="G7" s="628" t="s">
        <v>94</v>
      </c>
      <c r="H7" s="630"/>
      <c r="I7" s="527" t="s">
        <v>127</v>
      </c>
      <c r="J7" s="527"/>
      <c r="K7" s="243" t="s">
        <v>95</v>
      </c>
      <c r="L7" s="686"/>
      <c r="M7" s="688"/>
      <c r="N7" s="689"/>
      <c r="O7" s="18"/>
    </row>
    <row r="8" spans="2:15" ht="21.95" customHeight="1">
      <c r="B8" s="14"/>
      <c r="C8" s="17"/>
      <c r="D8" s="637"/>
      <c r="E8" s="642"/>
      <c r="F8" s="643"/>
      <c r="G8" s="184" t="s">
        <v>96</v>
      </c>
      <c r="H8" s="184" t="s">
        <v>97</v>
      </c>
      <c r="I8" s="184" t="s">
        <v>98</v>
      </c>
      <c r="J8" s="184" t="s">
        <v>99</v>
      </c>
      <c r="K8" s="184" t="s">
        <v>100</v>
      </c>
      <c r="L8" s="686"/>
      <c r="M8" s="688"/>
      <c r="N8" s="689"/>
      <c r="O8" s="18"/>
    </row>
    <row r="9" spans="2:15" ht="18.95" customHeight="1">
      <c r="B9" s="14"/>
      <c r="C9" s="17"/>
      <c r="D9" s="111" t="str">
        <f>IF(ข้อมูลนร.2!D7="","",ข้อมูลนร.2!D7)</f>
        <v>1</v>
      </c>
      <c r="E9" s="621" t="str">
        <f>IF(ข้อมูลนร.2!G7="","",ข้อมูลนร.2!G7)</f>
        <v>เด็กหญิงบ้านสื่อ  ครูคอม</v>
      </c>
      <c r="F9" s="622"/>
      <c r="G9" s="19">
        <f>IF(การอ่าน!G9="","",การอ่าน!G9)</f>
        <v>3</v>
      </c>
      <c r="H9" s="19">
        <f>IF(การอ่าน!H9="","",การอ่าน!H9)</f>
        <v>3</v>
      </c>
      <c r="I9" s="19">
        <f>IF(การอ่าน!I9="","",การอ่าน!I9)</f>
        <v>3</v>
      </c>
      <c r="J9" s="19">
        <f>IF(การอ่าน!J9="","",การอ่าน!J9)</f>
        <v>2</v>
      </c>
      <c r="K9" s="19">
        <f>IF(การอ่าน!K9="","",การอ่าน!K9)</f>
        <v>3</v>
      </c>
      <c r="L9" s="243" t="str">
        <f>IF(การอ่าน!L9="","",การอ่าน!L9)</f>
        <v>3</v>
      </c>
      <c r="M9" s="243" t="str">
        <f>IF(การอ่าน!M9="","",การอ่าน!M9)</f>
        <v>ดีเยี่ยม</v>
      </c>
      <c r="N9" s="36"/>
      <c r="O9" s="20"/>
    </row>
    <row r="10" spans="2:15" ht="18.95" customHeight="1">
      <c r="B10" s="14"/>
      <c r="C10" s="17"/>
      <c r="D10" s="111" t="str">
        <f>IF(ข้อมูลนร.2!D8="","",ข้อมูลนร.2!D8)</f>
        <v>2</v>
      </c>
      <c r="E10" s="621" t="str">
        <f>IF(ข้อมูลนร.2!G8="","",ข้อมูลนร.2!G8)</f>
        <v>เด็กหญิงบ้านสื่อ  ครูคอม</v>
      </c>
      <c r="F10" s="622"/>
      <c r="G10" s="19">
        <f>IF(การอ่าน!G10="","",การอ่าน!G10)</f>
        <v>2</v>
      </c>
      <c r="H10" s="19">
        <f>IF(การอ่าน!H10="","",การอ่าน!H10)</f>
        <v>2</v>
      </c>
      <c r="I10" s="19">
        <f>IF(การอ่าน!I10="","",การอ่าน!I10)</f>
        <v>2</v>
      </c>
      <c r="J10" s="19">
        <f>IF(การอ่าน!J10="","",การอ่าน!J10)</f>
        <v>2</v>
      </c>
      <c r="K10" s="19">
        <f>IF(การอ่าน!K10="","",การอ่าน!K10)</f>
        <v>2</v>
      </c>
      <c r="L10" s="243" t="str">
        <f>IF(การอ่าน!L10="","",การอ่าน!L10)</f>
        <v>2</v>
      </c>
      <c r="M10" s="243" t="str">
        <f>IF(การอ่าน!M10="","",การอ่าน!M10)</f>
        <v>ดี</v>
      </c>
      <c r="N10" s="36"/>
      <c r="O10" s="18"/>
    </row>
    <row r="11" spans="2:15" ht="18.95" customHeight="1">
      <c r="B11" s="14"/>
      <c r="C11" s="17"/>
      <c r="D11" s="111" t="str">
        <f>IF(ข้อมูลนร.2!D9="","",ข้อมูลนร.2!D9)</f>
        <v>3</v>
      </c>
      <c r="E11" s="621" t="str">
        <f>IF(ข้อมูลนร.2!G9="","",ข้อมูลนร.2!G9)</f>
        <v>เด็กหญิงบ้านสื่อ  ครูคอม</v>
      </c>
      <c r="F11" s="622"/>
      <c r="G11" s="19">
        <f>IF(การอ่าน!G11="","",การอ่าน!G11)</f>
        <v>2</v>
      </c>
      <c r="H11" s="19">
        <f>IF(การอ่าน!H11="","",การอ่าน!H11)</f>
        <v>2</v>
      </c>
      <c r="I11" s="19">
        <f>IF(การอ่าน!I11="","",การอ่าน!I11)</f>
        <v>2</v>
      </c>
      <c r="J11" s="19">
        <f>IF(การอ่าน!J11="","",การอ่าน!J11)</f>
        <v>2</v>
      </c>
      <c r="K11" s="19">
        <f>IF(การอ่าน!K11="","",การอ่าน!K11)</f>
        <v>2</v>
      </c>
      <c r="L11" s="243" t="str">
        <f>IF(การอ่าน!L11="","",การอ่าน!L11)</f>
        <v>2</v>
      </c>
      <c r="M11" s="243" t="str">
        <f>IF(การอ่าน!M11="","",การอ่าน!M11)</f>
        <v>ดี</v>
      </c>
      <c r="N11" s="36"/>
      <c r="O11" s="18"/>
    </row>
    <row r="12" spans="2:15" ht="18.95" customHeight="1">
      <c r="B12" s="14"/>
      <c r="C12" s="17"/>
      <c r="D12" s="111" t="str">
        <f>IF(ข้อมูลนร.2!D10="","",ข้อมูลนร.2!D10)</f>
        <v>4</v>
      </c>
      <c r="E12" s="621" t="str">
        <f>IF(ข้อมูลนร.2!G10="","",ข้อมูลนร.2!G10)</f>
        <v>เด็กหญิงบ้านสื่อ  ครูคอม</v>
      </c>
      <c r="F12" s="622"/>
      <c r="G12" s="19">
        <f>IF(การอ่าน!G12="","",การอ่าน!G12)</f>
        <v>1</v>
      </c>
      <c r="H12" s="19">
        <f>IF(การอ่าน!H12="","",การอ่าน!H12)</f>
        <v>1</v>
      </c>
      <c r="I12" s="19">
        <f>IF(การอ่าน!I12="","",การอ่าน!I12)</f>
        <v>1</v>
      </c>
      <c r="J12" s="19">
        <f>IF(การอ่าน!J12="","",การอ่าน!J12)</f>
        <v>1</v>
      </c>
      <c r="K12" s="19">
        <f>IF(การอ่าน!K12="","",การอ่าน!K12)</f>
        <v>1</v>
      </c>
      <c r="L12" s="243" t="str">
        <f>IF(การอ่าน!L12="","",การอ่าน!L12)</f>
        <v>1</v>
      </c>
      <c r="M12" s="243" t="str">
        <f>IF(การอ่าน!M12="","",การอ่าน!M12)</f>
        <v>ผ่าน</v>
      </c>
      <c r="N12" s="36"/>
      <c r="O12" s="18"/>
    </row>
    <row r="13" spans="2:15" ht="18.95" customHeight="1">
      <c r="B13" s="14"/>
      <c r="C13" s="17"/>
      <c r="D13" s="111" t="str">
        <f>IF(ข้อมูลนร.2!D11="","",ข้อมูลนร.2!D11)</f>
        <v/>
      </c>
      <c r="E13" s="621" t="str">
        <f>IF(ข้อมูลนร.2!G11="","",ข้อมูลนร.2!G11)</f>
        <v/>
      </c>
      <c r="F13" s="622"/>
      <c r="G13" s="19" t="str">
        <f>IF(การอ่าน!G13="","",การอ่าน!G13)</f>
        <v/>
      </c>
      <c r="H13" s="19" t="str">
        <f>IF(การอ่าน!H13="","",การอ่าน!H13)</f>
        <v/>
      </c>
      <c r="I13" s="19" t="str">
        <f>IF(การอ่าน!I13="","",การอ่าน!I13)</f>
        <v/>
      </c>
      <c r="J13" s="19" t="str">
        <f>IF(การอ่าน!J13="","",การอ่าน!J13)</f>
        <v/>
      </c>
      <c r="K13" s="19" t="str">
        <f>IF(การอ่าน!K13="","",การอ่าน!K13)</f>
        <v/>
      </c>
      <c r="L13" s="243" t="str">
        <f>IF(การอ่าน!L13="","",การอ่าน!L13)</f>
        <v/>
      </c>
      <c r="M13" s="243" t="str">
        <f>IF(การอ่าน!M13="","",การอ่าน!M13)</f>
        <v/>
      </c>
      <c r="N13" s="36"/>
      <c r="O13" s="18"/>
    </row>
    <row r="14" spans="2:15" ht="18.95" customHeight="1">
      <c r="B14" s="14"/>
      <c r="C14" s="17"/>
      <c r="D14" s="111" t="str">
        <f>IF(ข้อมูลนร.2!D12="","",ข้อมูลนร.2!D12)</f>
        <v/>
      </c>
      <c r="E14" s="621" t="str">
        <f>IF(ข้อมูลนร.2!G12="","",ข้อมูลนร.2!G12)</f>
        <v/>
      </c>
      <c r="F14" s="622"/>
      <c r="G14" s="19" t="str">
        <f>IF(การอ่าน!G14="","",การอ่าน!G14)</f>
        <v/>
      </c>
      <c r="H14" s="19" t="str">
        <f>IF(การอ่าน!H14="","",การอ่าน!H14)</f>
        <v/>
      </c>
      <c r="I14" s="19" t="str">
        <f>IF(การอ่าน!I14="","",การอ่าน!I14)</f>
        <v/>
      </c>
      <c r="J14" s="19" t="str">
        <f>IF(การอ่าน!J14="","",การอ่าน!J14)</f>
        <v/>
      </c>
      <c r="K14" s="19" t="str">
        <f>IF(การอ่าน!K14="","",การอ่าน!K14)</f>
        <v/>
      </c>
      <c r="L14" s="243" t="str">
        <f>IF(การอ่าน!L14="","",การอ่าน!L14)</f>
        <v/>
      </c>
      <c r="M14" s="243" t="str">
        <f>IF(การอ่าน!M14="","",การอ่าน!M14)</f>
        <v/>
      </c>
      <c r="N14" s="36"/>
      <c r="O14" s="18"/>
    </row>
    <row r="15" spans="2:15" ht="18.95" customHeight="1">
      <c r="B15" s="14"/>
      <c r="C15" s="17"/>
      <c r="D15" s="111" t="str">
        <f>IF(ข้อมูลนร.2!D13="","",ข้อมูลนร.2!D13)</f>
        <v/>
      </c>
      <c r="E15" s="621" t="str">
        <f>IF(ข้อมูลนร.2!G13="","",ข้อมูลนร.2!G13)</f>
        <v/>
      </c>
      <c r="F15" s="622"/>
      <c r="G15" s="19" t="str">
        <f>IF(การอ่าน!G15="","",การอ่าน!G15)</f>
        <v/>
      </c>
      <c r="H15" s="19" t="str">
        <f>IF(การอ่าน!H15="","",การอ่าน!H15)</f>
        <v/>
      </c>
      <c r="I15" s="19" t="str">
        <f>IF(การอ่าน!I15="","",การอ่าน!I15)</f>
        <v/>
      </c>
      <c r="J15" s="19" t="str">
        <f>IF(การอ่าน!J15="","",การอ่าน!J15)</f>
        <v/>
      </c>
      <c r="K15" s="19" t="str">
        <f>IF(การอ่าน!K15="","",การอ่าน!K15)</f>
        <v/>
      </c>
      <c r="L15" s="243" t="str">
        <f>IF(การอ่าน!L15="","",การอ่าน!L15)</f>
        <v/>
      </c>
      <c r="M15" s="243" t="str">
        <f>IF(การอ่าน!M15="","",การอ่าน!M15)</f>
        <v/>
      </c>
      <c r="N15" s="36"/>
      <c r="O15" s="18"/>
    </row>
    <row r="16" spans="2:15" ht="18.95" customHeight="1">
      <c r="B16" s="14"/>
      <c r="C16" s="17"/>
      <c r="D16" s="111" t="str">
        <f>IF(ข้อมูลนร.2!D14="","",ข้อมูลนร.2!D14)</f>
        <v/>
      </c>
      <c r="E16" s="621" t="str">
        <f>IF(ข้อมูลนร.2!G14="","",ข้อมูลนร.2!G14)</f>
        <v/>
      </c>
      <c r="F16" s="622"/>
      <c r="G16" s="19" t="str">
        <f>IF(การอ่าน!G16="","",การอ่าน!G16)</f>
        <v/>
      </c>
      <c r="H16" s="19" t="str">
        <f>IF(การอ่าน!H16="","",การอ่าน!H16)</f>
        <v/>
      </c>
      <c r="I16" s="19" t="str">
        <f>IF(การอ่าน!I16="","",การอ่าน!I16)</f>
        <v/>
      </c>
      <c r="J16" s="19" t="str">
        <f>IF(การอ่าน!J16="","",การอ่าน!J16)</f>
        <v/>
      </c>
      <c r="K16" s="19" t="str">
        <f>IF(การอ่าน!K16="","",การอ่าน!K16)</f>
        <v/>
      </c>
      <c r="L16" s="243" t="str">
        <f>IF(การอ่าน!L16="","",การอ่าน!L16)</f>
        <v/>
      </c>
      <c r="M16" s="243" t="str">
        <f>IF(การอ่าน!M16="","",การอ่าน!M16)</f>
        <v/>
      </c>
      <c r="N16" s="36"/>
      <c r="O16" s="18"/>
    </row>
    <row r="17" spans="2:15" ht="18.95" customHeight="1">
      <c r="B17" s="14"/>
      <c r="C17" s="17"/>
      <c r="D17" s="111" t="str">
        <f>IF(ข้อมูลนร.2!D15="","",ข้อมูลนร.2!D15)</f>
        <v/>
      </c>
      <c r="E17" s="621" t="str">
        <f>IF(ข้อมูลนร.2!G15="","",ข้อมูลนร.2!G15)</f>
        <v/>
      </c>
      <c r="F17" s="622"/>
      <c r="G17" s="19" t="str">
        <f>IF(การอ่าน!G17="","",การอ่าน!G17)</f>
        <v/>
      </c>
      <c r="H17" s="19" t="str">
        <f>IF(การอ่าน!H17="","",การอ่าน!H17)</f>
        <v/>
      </c>
      <c r="I17" s="19" t="str">
        <f>IF(การอ่าน!I17="","",การอ่าน!I17)</f>
        <v/>
      </c>
      <c r="J17" s="19" t="str">
        <f>IF(การอ่าน!J17="","",การอ่าน!J17)</f>
        <v/>
      </c>
      <c r="K17" s="19" t="str">
        <f>IF(การอ่าน!K17="","",การอ่าน!K17)</f>
        <v/>
      </c>
      <c r="L17" s="243" t="str">
        <f>IF(การอ่าน!L17="","",การอ่าน!L17)</f>
        <v/>
      </c>
      <c r="M17" s="243" t="str">
        <f>IF(การอ่าน!M17="","",การอ่าน!M17)</f>
        <v/>
      </c>
      <c r="N17" s="36"/>
      <c r="O17" s="18"/>
    </row>
    <row r="18" spans="2:15" ht="18.95" customHeight="1">
      <c r="B18" s="14"/>
      <c r="C18" s="17"/>
      <c r="D18" s="111" t="str">
        <f>IF(ข้อมูลนร.2!D16="","",ข้อมูลนร.2!D16)</f>
        <v/>
      </c>
      <c r="E18" s="621" t="str">
        <f>IF(ข้อมูลนร.2!G16="","",ข้อมูลนร.2!G16)</f>
        <v/>
      </c>
      <c r="F18" s="622"/>
      <c r="G18" s="19" t="str">
        <f>IF(การอ่าน!G18="","",การอ่าน!G18)</f>
        <v/>
      </c>
      <c r="H18" s="19" t="str">
        <f>IF(การอ่าน!H18="","",การอ่าน!H18)</f>
        <v/>
      </c>
      <c r="I18" s="19" t="str">
        <f>IF(การอ่าน!I18="","",การอ่าน!I18)</f>
        <v/>
      </c>
      <c r="J18" s="19" t="str">
        <f>IF(การอ่าน!J18="","",การอ่าน!J18)</f>
        <v/>
      </c>
      <c r="K18" s="19" t="str">
        <f>IF(การอ่าน!K18="","",การอ่าน!K18)</f>
        <v/>
      </c>
      <c r="L18" s="243" t="str">
        <f>IF(การอ่าน!L18="","",การอ่าน!L18)</f>
        <v/>
      </c>
      <c r="M18" s="243" t="str">
        <f>IF(การอ่าน!M18="","",การอ่าน!M18)</f>
        <v/>
      </c>
      <c r="N18" s="36"/>
      <c r="O18" s="18"/>
    </row>
    <row r="19" spans="2:15" ht="18.95" customHeight="1">
      <c r="B19" s="14"/>
      <c r="C19" s="17"/>
      <c r="D19" s="111" t="str">
        <f>IF(ข้อมูลนร.2!D17="","",ข้อมูลนร.2!D17)</f>
        <v/>
      </c>
      <c r="E19" s="621" t="str">
        <f>IF(ข้อมูลนร.2!G17="","",ข้อมูลนร.2!G17)</f>
        <v/>
      </c>
      <c r="F19" s="622"/>
      <c r="G19" s="19" t="str">
        <f>IF(การอ่าน!G19="","",การอ่าน!G19)</f>
        <v/>
      </c>
      <c r="H19" s="19" t="str">
        <f>IF(การอ่าน!H19="","",การอ่าน!H19)</f>
        <v/>
      </c>
      <c r="I19" s="19" t="str">
        <f>IF(การอ่าน!I19="","",การอ่าน!I19)</f>
        <v/>
      </c>
      <c r="J19" s="19" t="str">
        <f>IF(การอ่าน!J19="","",การอ่าน!J19)</f>
        <v/>
      </c>
      <c r="K19" s="19" t="str">
        <f>IF(การอ่าน!K19="","",การอ่าน!K19)</f>
        <v/>
      </c>
      <c r="L19" s="243" t="str">
        <f>IF(การอ่าน!L19="","",การอ่าน!L19)</f>
        <v/>
      </c>
      <c r="M19" s="243" t="str">
        <f>IF(การอ่าน!M19="","",การอ่าน!M19)</f>
        <v/>
      </c>
      <c r="N19" s="36"/>
      <c r="O19" s="18"/>
    </row>
    <row r="20" spans="2:15" ht="18.95" customHeight="1">
      <c r="B20" s="14"/>
      <c r="C20" s="17"/>
      <c r="D20" s="111" t="str">
        <f>IF(ข้อมูลนร.2!D18="","",ข้อมูลนร.2!D18)</f>
        <v/>
      </c>
      <c r="E20" s="621" t="str">
        <f>IF(ข้อมูลนร.2!G18="","",ข้อมูลนร.2!G18)</f>
        <v/>
      </c>
      <c r="F20" s="622"/>
      <c r="G20" s="19" t="str">
        <f>IF(การอ่าน!G20="","",การอ่าน!G20)</f>
        <v/>
      </c>
      <c r="H20" s="19" t="str">
        <f>IF(การอ่าน!H20="","",การอ่าน!H20)</f>
        <v/>
      </c>
      <c r="I20" s="19" t="str">
        <f>IF(การอ่าน!I20="","",การอ่าน!I20)</f>
        <v/>
      </c>
      <c r="J20" s="19" t="str">
        <f>IF(การอ่าน!J20="","",การอ่าน!J20)</f>
        <v/>
      </c>
      <c r="K20" s="19" t="str">
        <f>IF(การอ่าน!K20="","",การอ่าน!K20)</f>
        <v/>
      </c>
      <c r="L20" s="243" t="str">
        <f>IF(การอ่าน!L20="","",การอ่าน!L20)</f>
        <v/>
      </c>
      <c r="M20" s="243" t="str">
        <f>IF(การอ่าน!M20="","",การอ่าน!M20)</f>
        <v/>
      </c>
      <c r="N20" s="36"/>
      <c r="O20" s="18"/>
    </row>
    <row r="21" spans="2:15" ht="18.95" customHeight="1">
      <c r="B21" s="14"/>
      <c r="C21" s="17"/>
      <c r="D21" s="111" t="str">
        <f>IF(ข้อมูลนร.2!D19="","",ข้อมูลนร.2!D19)</f>
        <v/>
      </c>
      <c r="E21" s="621" t="str">
        <f>IF(ข้อมูลนร.2!G19="","",ข้อมูลนร.2!G19)</f>
        <v/>
      </c>
      <c r="F21" s="622"/>
      <c r="G21" s="19" t="str">
        <f>IF(การอ่าน!G21="","",การอ่าน!G21)</f>
        <v/>
      </c>
      <c r="H21" s="19" t="str">
        <f>IF(การอ่าน!H21="","",การอ่าน!H21)</f>
        <v/>
      </c>
      <c r="I21" s="19" t="str">
        <f>IF(การอ่าน!I21="","",การอ่าน!I21)</f>
        <v/>
      </c>
      <c r="J21" s="19" t="str">
        <f>IF(การอ่าน!J21="","",การอ่าน!J21)</f>
        <v/>
      </c>
      <c r="K21" s="19" t="str">
        <f>IF(การอ่าน!K21="","",การอ่าน!K21)</f>
        <v/>
      </c>
      <c r="L21" s="243" t="str">
        <f>IF(การอ่าน!L21="","",การอ่าน!L21)</f>
        <v/>
      </c>
      <c r="M21" s="243" t="str">
        <f>IF(การอ่าน!M21="","",การอ่าน!M21)</f>
        <v/>
      </c>
      <c r="N21" s="36"/>
      <c r="O21" s="18"/>
    </row>
    <row r="22" spans="2:15" ht="18.95" customHeight="1">
      <c r="B22" s="14"/>
      <c r="C22" s="17"/>
      <c r="D22" s="111" t="str">
        <f>IF(ข้อมูลนร.2!D20="","",ข้อมูลนร.2!D20)</f>
        <v/>
      </c>
      <c r="E22" s="621" t="str">
        <f>IF(ข้อมูลนร.2!G20="","",ข้อมูลนร.2!G20)</f>
        <v/>
      </c>
      <c r="F22" s="622"/>
      <c r="G22" s="19" t="str">
        <f>IF(การอ่าน!G22="","",การอ่าน!G22)</f>
        <v/>
      </c>
      <c r="H22" s="19" t="str">
        <f>IF(การอ่าน!H22="","",การอ่าน!H22)</f>
        <v/>
      </c>
      <c r="I22" s="19" t="str">
        <f>IF(การอ่าน!I22="","",การอ่าน!I22)</f>
        <v/>
      </c>
      <c r="J22" s="19" t="str">
        <f>IF(การอ่าน!J22="","",การอ่าน!J22)</f>
        <v/>
      </c>
      <c r="K22" s="19" t="str">
        <f>IF(การอ่าน!K22="","",การอ่าน!K22)</f>
        <v/>
      </c>
      <c r="L22" s="243" t="str">
        <f>IF(การอ่าน!L22="","",การอ่าน!L22)</f>
        <v/>
      </c>
      <c r="M22" s="243" t="str">
        <f>IF(การอ่าน!M22="","",การอ่าน!M22)</f>
        <v/>
      </c>
      <c r="N22" s="36"/>
      <c r="O22" s="18"/>
    </row>
    <row r="23" spans="2:15" ht="18.95" customHeight="1">
      <c r="B23" s="14"/>
      <c r="C23" s="17"/>
      <c r="D23" s="111" t="str">
        <f>IF(ข้อมูลนร.2!D21="","",ข้อมูลนร.2!D21)</f>
        <v/>
      </c>
      <c r="E23" s="621" t="str">
        <f>IF(ข้อมูลนร.2!G21="","",ข้อมูลนร.2!G21)</f>
        <v/>
      </c>
      <c r="F23" s="622"/>
      <c r="G23" s="19" t="str">
        <f>IF(การอ่าน!G23="","",การอ่าน!G23)</f>
        <v/>
      </c>
      <c r="H23" s="19" t="str">
        <f>IF(การอ่าน!H23="","",การอ่าน!H23)</f>
        <v/>
      </c>
      <c r="I23" s="19" t="str">
        <f>IF(การอ่าน!I23="","",การอ่าน!I23)</f>
        <v/>
      </c>
      <c r="J23" s="19" t="str">
        <f>IF(การอ่าน!J23="","",การอ่าน!J23)</f>
        <v/>
      </c>
      <c r="K23" s="19" t="str">
        <f>IF(การอ่าน!K23="","",การอ่าน!K23)</f>
        <v/>
      </c>
      <c r="L23" s="243" t="str">
        <f>IF(การอ่าน!L23="","",การอ่าน!L23)</f>
        <v/>
      </c>
      <c r="M23" s="243" t="str">
        <f>IF(การอ่าน!M23="","",การอ่าน!M23)</f>
        <v/>
      </c>
      <c r="N23" s="36"/>
      <c r="O23" s="18"/>
    </row>
    <row r="24" spans="2:15" ht="18.95" customHeight="1">
      <c r="B24" s="14"/>
      <c r="C24" s="17"/>
      <c r="D24" s="111" t="str">
        <f>IF(ข้อมูลนร.2!D22="","",ข้อมูลนร.2!D22)</f>
        <v/>
      </c>
      <c r="E24" s="621" t="str">
        <f>IF(ข้อมูลนร.2!G22="","",ข้อมูลนร.2!G22)</f>
        <v/>
      </c>
      <c r="F24" s="622"/>
      <c r="G24" s="19" t="str">
        <f>IF(การอ่าน!G24="","",การอ่าน!G24)</f>
        <v/>
      </c>
      <c r="H24" s="19" t="str">
        <f>IF(การอ่าน!H24="","",การอ่าน!H24)</f>
        <v/>
      </c>
      <c r="I24" s="19" t="str">
        <f>IF(การอ่าน!I24="","",การอ่าน!I24)</f>
        <v/>
      </c>
      <c r="J24" s="19" t="str">
        <f>IF(การอ่าน!J24="","",การอ่าน!J24)</f>
        <v/>
      </c>
      <c r="K24" s="19" t="str">
        <f>IF(การอ่าน!K24="","",การอ่าน!K24)</f>
        <v/>
      </c>
      <c r="L24" s="243" t="str">
        <f>IF(การอ่าน!L24="","",การอ่าน!L24)</f>
        <v/>
      </c>
      <c r="M24" s="243" t="str">
        <f>IF(การอ่าน!M24="","",การอ่าน!M24)</f>
        <v/>
      </c>
      <c r="N24" s="36"/>
      <c r="O24" s="18"/>
    </row>
    <row r="25" spans="2:15" ht="18.95" customHeight="1">
      <c r="B25" s="14"/>
      <c r="C25" s="17"/>
      <c r="D25" s="111" t="str">
        <f>IF(ข้อมูลนร.2!D23="","",ข้อมูลนร.2!D23)</f>
        <v/>
      </c>
      <c r="E25" s="621" t="str">
        <f>IF(ข้อมูลนร.2!G23="","",ข้อมูลนร.2!G23)</f>
        <v/>
      </c>
      <c r="F25" s="622"/>
      <c r="G25" s="19" t="str">
        <f>IF(การอ่าน!G25="","",การอ่าน!G25)</f>
        <v/>
      </c>
      <c r="H25" s="19" t="str">
        <f>IF(การอ่าน!H25="","",การอ่าน!H25)</f>
        <v/>
      </c>
      <c r="I25" s="19" t="str">
        <f>IF(การอ่าน!I25="","",การอ่าน!I25)</f>
        <v/>
      </c>
      <c r="J25" s="19" t="str">
        <f>IF(การอ่าน!J25="","",การอ่าน!J25)</f>
        <v/>
      </c>
      <c r="K25" s="19" t="str">
        <f>IF(การอ่าน!K25="","",การอ่าน!K25)</f>
        <v/>
      </c>
      <c r="L25" s="243" t="str">
        <f>IF(การอ่าน!L25="","",การอ่าน!L25)</f>
        <v/>
      </c>
      <c r="M25" s="243" t="str">
        <f>IF(การอ่าน!M25="","",การอ่าน!M25)</f>
        <v/>
      </c>
      <c r="N25" s="36"/>
      <c r="O25" s="18"/>
    </row>
    <row r="26" spans="2:15" ht="18.95" customHeight="1">
      <c r="B26" s="14"/>
      <c r="C26" s="17"/>
      <c r="D26" s="111" t="str">
        <f>IF(ข้อมูลนร.2!D24="","",ข้อมูลนร.2!D24)</f>
        <v/>
      </c>
      <c r="E26" s="621" t="str">
        <f>IF(ข้อมูลนร.2!G24="","",ข้อมูลนร.2!G24)</f>
        <v/>
      </c>
      <c r="F26" s="622"/>
      <c r="G26" s="19" t="str">
        <f>IF(การอ่าน!G26="","",การอ่าน!G26)</f>
        <v/>
      </c>
      <c r="H26" s="19" t="str">
        <f>IF(การอ่าน!H26="","",การอ่าน!H26)</f>
        <v/>
      </c>
      <c r="I26" s="19" t="str">
        <f>IF(การอ่าน!I26="","",การอ่าน!I26)</f>
        <v/>
      </c>
      <c r="J26" s="19" t="str">
        <f>IF(การอ่าน!J26="","",การอ่าน!J26)</f>
        <v/>
      </c>
      <c r="K26" s="19" t="str">
        <f>IF(การอ่าน!K26="","",การอ่าน!K26)</f>
        <v/>
      </c>
      <c r="L26" s="243" t="str">
        <f>IF(การอ่าน!L26="","",การอ่าน!L26)</f>
        <v/>
      </c>
      <c r="M26" s="243" t="str">
        <f>IF(การอ่าน!M26="","",การอ่าน!M26)</f>
        <v/>
      </c>
      <c r="N26" s="36"/>
      <c r="O26" s="18"/>
    </row>
    <row r="27" spans="2:15" ht="18.95" customHeight="1">
      <c r="B27" s="14"/>
      <c r="C27" s="17"/>
      <c r="D27" s="111" t="str">
        <f>IF(ข้อมูลนร.2!D25="","",ข้อมูลนร.2!D25)</f>
        <v/>
      </c>
      <c r="E27" s="621" t="str">
        <f>IF(ข้อมูลนร.2!G25="","",ข้อมูลนร.2!G25)</f>
        <v/>
      </c>
      <c r="F27" s="622"/>
      <c r="G27" s="19" t="str">
        <f>IF(การอ่าน!G27="","",การอ่าน!G27)</f>
        <v/>
      </c>
      <c r="H27" s="19" t="str">
        <f>IF(การอ่าน!H27="","",การอ่าน!H27)</f>
        <v/>
      </c>
      <c r="I27" s="19" t="str">
        <f>IF(การอ่าน!I27="","",การอ่าน!I27)</f>
        <v/>
      </c>
      <c r="J27" s="19" t="str">
        <f>IF(การอ่าน!J27="","",การอ่าน!J27)</f>
        <v/>
      </c>
      <c r="K27" s="19" t="str">
        <f>IF(การอ่าน!K27="","",การอ่าน!K27)</f>
        <v/>
      </c>
      <c r="L27" s="243" t="str">
        <f>IF(การอ่าน!L27="","",การอ่าน!L27)</f>
        <v/>
      </c>
      <c r="M27" s="243" t="str">
        <f>IF(การอ่าน!M27="","",การอ่าน!M27)</f>
        <v/>
      </c>
      <c r="N27" s="36"/>
      <c r="O27" s="18"/>
    </row>
    <row r="28" spans="2:15" ht="18.95" customHeight="1">
      <c r="B28" s="14"/>
      <c r="C28" s="17"/>
      <c r="D28" s="111" t="str">
        <f>IF(ข้อมูลนร.2!D26="","",ข้อมูลนร.2!D26)</f>
        <v/>
      </c>
      <c r="E28" s="621" t="str">
        <f>IF(ข้อมูลนร.2!G26="","",ข้อมูลนร.2!G26)</f>
        <v/>
      </c>
      <c r="F28" s="622"/>
      <c r="G28" s="19" t="str">
        <f>IF(การอ่าน!G28="","",การอ่าน!G28)</f>
        <v/>
      </c>
      <c r="H28" s="19" t="str">
        <f>IF(การอ่าน!H28="","",การอ่าน!H28)</f>
        <v/>
      </c>
      <c r="I28" s="19" t="str">
        <f>IF(การอ่าน!I28="","",การอ่าน!I28)</f>
        <v/>
      </c>
      <c r="J28" s="19" t="str">
        <f>IF(การอ่าน!J28="","",การอ่าน!J28)</f>
        <v/>
      </c>
      <c r="K28" s="19" t="str">
        <f>IF(การอ่าน!K28="","",การอ่าน!K28)</f>
        <v/>
      </c>
      <c r="L28" s="243" t="str">
        <f>IF(การอ่าน!L28="","",การอ่าน!L28)</f>
        <v/>
      </c>
      <c r="M28" s="243" t="str">
        <f>IF(การอ่าน!M28="","",การอ่าน!M28)</f>
        <v/>
      </c>
      <c r="N28" s="36"/>
      <c r="O28" s="18"/>
    </row>
    <row r="29" spans="2:15" ht="18.95" customHeight="1">
      <c r="B29" s="14"/>
      <c r="C29" s="17"/>
      <c r="D29" s="111" t="str">
        <f>IF(ข้อมูลนร.2!D27="","",ข้อมูลนร.2!D27)</f>
        <v/>
      </c>
      <c r="E29" s="621" t="str">
        <f>IF(ข้อมูลนร.2!G27="","",ข้อมูลนร.2!G27)</f>
        <v/>
      </c>
      <c r="F29" s="622"/>
      <c r="G29" s="19" t="str">
        <f>IF(การอ่าน!G29="","",การอ่าน!G29)</f>
        <v/>
      </c>
      <c r="H29" s="19" t="str">
        <f>IF(การอ่าน!H29="","",การอ่าน!H29)</f>
        <v/>
      </c>
      <c r="I29" s="19" t="str">
        <f>IF(การอ่าน!I29="","",การอ่าน!I29)</f>
        <v/>
      </c>
      <c r="J29" s="19" t="str">
        <f>IF(การอ่าน!J29="","",การอ่าน!J29)</f>
        <v/>
      </c>
      <c r="K29" s="19" t="str">
        <f>IF(การอ่าน!K29="","",การอ่าน!K29)</f>
        <v/>
      </c>
      <c r="L29" s="243" t="str">
        <f>IF(การอ่าน!L29="","",การอ่าน!L29)</f>
        <v/>
      </c>
      <c r="M29" s="243" t="str">
        <f>IF(การอ่าน!M29="","",การอ่าน!M29)</f>
        <v/>
      </c>
      <c r="N29" s="36"/>
      <c r="O29" s="18"/>
    </row>
    <row r="30" spans="2:15" ht="18.95" customHeight="1">
      <c r="B30" s="14"/>
      <c r="C30" s="17"/>
      <c r="D30" s="111" t="str">
        <f>IF(ข้อมูลนร.2!D28="","",ข้อมูลนร.2!D28)</f>
        <v/>
      </c>
      <c r="E30" s="621" t="str">
        <f>IF(ข้อมูลนร.2!G28="","",ข้อมูลนร.2!G28)</f>
        <v/>
      </c>
      <c r="F30" s="622"/>
      <c r="G30" s="19" t="str">
        <f>IF(การอ่าน!G30="","",การอ่าน!G30)</f>
        <v/>
      </c>
      <c r="H30" s="19" t="str">
        <f>IF(การอ่าน!H30="","",การอ่าน!H30)</f>
        <v/>
      </c>
      <c r="I30" s="19" t="str">
        <f>IF(การอ่าน!I30="","",การอ่าน!I30)</f>
        <v/>
      </c>
      <c r="J30" s="19" t="str">
        <f>IF(การอ่าน!J30="","",การอ่าน!J30)</f>
        <v/>
      </c>
      <c r="K30" s="19" t="str">
        <f>IF(การอ่าน!K30="","",การอ่าน!K30)</f>
        <v/>
      </c>
      <c r="L30" s="243" t="str">
        <f>IF(การอ่าน!L30="","",การอ่าน!L30)</f>
        <v/>
      </c>
      <c r="M30" s="243" t="str">
        <f>IF(การอ่าน!M30="","",การอ่าน!M30)</f>
        <v/>
      </c>
      <c r="N30" s="36"/>
      <c r="O30" s="18"/>
    </row>
    <row r="31" spans="2:15" ht="18.95" customHeight="1">
      <c r="B31" s="14"/>
      <c r="C31" s="17"/>
      <c r="D31" s="111" t="str">
        <f>IF(ข้อมูลนร.2!D29="","",ข้อมูลนร.2!D29)</f>
        <v/>
      </c>
      <c r="E31" s="621" t="str">
        <f>IF(ข้อมูลนร.2!G29="","",ข้อมูลนร.2!G29)</f>
        <v/>
      </c>
      <c r="F31" s="622"/>
      <c r="G31" s="19" t="str">
        <f>IF(การอ่าน!G31="","",การอ่าน!G31)</f>
        <v/>
      </c>
      <c r="H31" s="19" t="str">
        <f>IF(การอ่าน!H31="","",การอ่าน!H31)</f>
        <v/>
      </c>
      <c r="I31" s="19" t="str">
        <f>IF(การอ่าน!I31="","",การอ่าน!I31)</f>
        <v/>
      </c>
      <c r="J31" s="19" t="str">
        <f>IF(การอ่าน!J31="","",การอ่าน!J31)</f>
        <v/>
      </c>
      <c r="K31" s="19" t="str">
        <f>IF(การอ่าน!K31="","",การอ่าน!K31)</f>
        <v/>
      </c>
      <c r="L31" s="243" t="str">
        <f>IF(การอ่าน!L31="","",การอ่าน!L31)</f>
        <v/>
      </c>
      <c r="M31" s="243" t="str">
        <f>IF(การอ่าน!M31="","",การอ่าน!M31)</f>
        <v/>
      </c>
      <c r="N31" s="36"/>
      <c r="O31" s="18"/>
    </row>
    <row r="32" spans="2:15" ht="18.95" customHeight="1">
      <c r="B32" s="14"/>
      <c r="C32" s="17"/>
      <c r="D32" s="111" t="str">
        <f>IF(ข้อมูลนร.2!D30="","",ข้อมูลนร.2!D30)</f>
        <v/>
      </c>
      <c r="E32" s="621" t="str">
        <f>IF(ข้อมูลนร.2!G30="","",ข้อมูลนร.2!G30)</f>
        <v/>
      </c>
      <c r="F32" s="622"/>
      <c r="G32" s="19" t="str">
        <f>IF(การอ่าน!G32="","",การอ่าน!G32)</f>
        <v/>
      </c>
      <c r="H32" s="19" t="str">
        <f>IF(การอ่าน!H32="","",การอ่าน!H32)</f>
        <v/>
      </c>
      <c r="I32" s="19" t="str">
        <f>IF(การอ่าน!I32="","",การอ่าน!I32)</f>
        <v/>
      </c>
      <c r="J32" s="19" t="str">
        <f>IF(การอ่าน!J32="","",การอ่าน!J32)</f>
        <v/>
      </c>
      <c r="K32" s="19" t="str">
        <f>IF(การอ่าน!K32="","",การอ่าน!K32)</f>
        <v/>
      </c>
      <c r="L32" s="243" t="str">
        <f>IF(การอ่าน!L32="","",การอ่าน!L32)</f>
        <v/>
      </c>
      <c r="M32" s="243" t="str">
        <f>IF(การอ่าน!M32="","",การอ่าน!M32)</f>
        <v/>
      </c>
      <c r="N32" s="36"/>
      <c r="O32" s="18"/>
    </row>
    <row r="33" spans="2:26" ht="18.95" customHeight="1">
      <c r="B33" s="14"/>
      <c r="C33" s="17"/>
      <c r="D33" s="111" t="str">
        <f>IF(ข้อมูลนร.2!D31="","",ข้อมูลนร.2!D31)</f>
        <v/>
      </c>
      <c r="E33" s="621" t="str">
        <f>IF(ข้อมูลนร.2!G31="","",ข้อมูลนร.2!G31)</f>
        <v/>
      </c>
      <c r="F33" s="622"/>
      <c r="G33" s="19" t="str">
        <f>IF(การอ่าน!G33="","",การอ่าน!G33)</f>
        <v/>
      </c>
      <c r="H33" s="19" t="str">
        <f>IF(การอ่าน!H33="","",การอ่าน!H33)</f>
        <v/>
      </c>
      <c r="I33" s="19" t="str">
        <f>IF(การอ่าน!I33="","",การอ่าน!I33)</f>
        <v/>
      </c>
      <c r="J33" s="19" t="str">
        <f>IF(การอ่าน!J33="","",การอ่าน!J33)</f>
        <v/>
      </c>
      <c r="K33" s="19" t="str">
        <f>IF(การอ่าน!K33="","",การอ่าน!K33)</f>
        <v/>
      </c>
      <c r="L33" s="243" t="str">
        <f>IF(การอ่าน!L33="","",การอ่าน!L33)</f>
        <v/>
      </c>
      <c r="M33" s="243" t="str">
        <f>IF(การอ่าน!M33="","",การอ่าน!M33)</f>
        <v/>
      </c>
      <c r="N33" s="36"/>
      <c r="O33" s="18"/>
    </row>
    <row r="34" spans="2:26" ht="18.95" customHeight="1">
      <c r="B34" s="14"/>
      <c r="C34" s="17"/>
      <c r="D34" s="111" t="str">
        <f>IF(ข้อมูลนร.2!D32="","",ข้อมูลนร.2!D32)</f>
        <v/>
      </c>
      <c r="E34" s="621" t="str">
        <f>IF(ข้อมูลนร.2!G32="","",ข้อมูลนร.2!G32)</f>
        <v/>
      </c>
      <c r="F34" s="622"/>
      <c r="G34" s="19" t="str">
        <f>IF(การอ่าน!G34="","",การอ่าน!G34)</f>
        <v/>
      </c>
      <c r="H34" s="19" t="str">
        <f>IF(การอ่าน!H34="","",การอ่าน!H34)</f>
        <v/>
      </c>
      <c r="I34" s="19" t="str">
        <f>IF(การอ่าน!I34="","",การอ่าน!I34)</f>
        <v/>
      </c>
      <c r="J34" s="19" t="str">
        <f>IF(การอ่าน!J34="","",การอ่าน!J34)</f>
        <v/>
      </c>
      <c r="K34" s="19" t="str">
        <f>IF(การอ่าน!K34="","",การอ่าน!K34)</f>
        <v/>
      </c>
      <c r="L34" s="243" t="str">
        <f>IF(การอ่าน!L34="","",การอ่าน!L34)</f>
        <v/>
      </c>
      <c r="M34" s="243" t="str">
        <f>IF(การอ่าน!M34="","",การอ่าน!M34)</f>
        <v/>
      </c>
      <c r="N34" s="36"/>
      <c r="O34" s="18"/>
    </row>
    <row r="35" spans="2:26" ht="18.95" customHeight="1">
      <c r="B35" s="14"/>
      <c r="C35" s="17"/>
      <c r="D35" s="111" t="str">
        <f>IF(ข้อมูลนร.2!D33="","",ข้อมูลนร.2!D33)</f>
        <v/>
      </c>
      <c r="E35" s="621" t="str">
        <f>IF(ข้อมูลนร.2!G33="","",ข้อมูลนร.2!G33)</f>
        <v/>
      </c>
      <c r="F35" s="622"/>
      <c r="G35" s="19" t="str">
        <f>IF(การอ่าน!G35="","",การอ่าน!G35)</f>
        <v/>
      </c>
      <c r="H35" s="19" t="str">
        <f>IF(การอ่าน!H35="","",การอ่าน!H35)</f>
        <v/>
      </c>
      <c r="I35" s="19" t="str">
        <f>IF(การอ่าน!I35="","",การอ่าน!I35)</f>
        <v/>
      </c>
      <c r="J35" s="19" t="str">
        <f>IF(การอ่าน!J35="","",การอ่าน!J35)</f>
        <v/>
      </c>
      <c r="K35" s="19" t="str">
        <f>IF(การอ่าน!K35="","",การอ่าน!K35)</f>
        <v/>
      </c>
      <c r="L35" s="243" t="str">
        <f>IF(การอ่าน!L35="","",การอ่าน!L35)</f>
        <v/>
      </c>
      <c r="M35" s="243" t="str">
        <f>IF(การอ่าน!M35="","",การอ่าน!M35)</f>
        <v/>
      </c>
      <c r="N35" s="36"/>
      <c r="O35" s="18"/>
    </row>
    <row r="36" spans="2:26" ht="18.95" customHeight="1">
      <c r="B36" s="14"/>
      <c r="C36" s="17"/>
      <c r="D36" s="111" t="str">
        <f>IF(ข้อมูลนร.2!D34="","",ข้อมูลนร.2!D34)</f>
        <v/>
      </c>
      <c r="E36" s="621" t="str">
        <f>IF(ข้อมูลนร.2!G34="","",ข้อมูลนร.2!G34)</f>
        <v/>
      </c>
      <c r="F36" s="622"/>
      <c r="G36" s="19" t="str">
        <f>IF(การอ่าน!G36="","",การอ่าน!G36)</f>
        <v/>
      </c>
      <c r="H36" s="19" t="str">
        <f>IF(การอ่าน!H36="","",การอ่าน!H36)</f>
        <v/>
      </c>
      <c r="I36" s="19" t="str">
        <f>IF(การอ่าน!I36="","",การอ่าน!I36)</f>
        <v/>
      </c>
      <c r="J36" s="19" t="str">
        <f>IF(การอ่าน!J36="","",การอ่าน!J36)</f>
        <v/>
      </c>
      <c r="K36" s="19" t="str">
        <f>IF(การอ่าน!K36="","",การอ่าน!K36)</f>
        <v/>
      </c>
      <c r="L36" s="243" t="str">
        <f>IF(การอ่าน!L36="","",การอ่าน!L36)</f>
        <v/>
      </c>
      <c r="M36" s="243" t="str">
        <f>IF(การอ่าน!M36="","",การอ่าน!M36)</f>
        <v/>
      </c>
      <c r="N36" s="36"/>
      <c r="O36" s="18"/>
    </row>
    <row r="37" spans="2:26" ht="18.95" customHeight="1">
      <c r="B37" s="14"/>
      <c r="C37" s="17"/>
      <c r="D37" s="111" t="str">
        <f>IF(ข้อมูลนร.2!D35="","",ข้อมูลนร.2!D35)</f>
        <v/>
      </c>
      <c r="E37" s="621" t="str">
        <f>IF(ข้อมูลนร.2!G35="","",ข้อมูลนร.2!G35)</f>
        <v/>
      </c>
      <c r="F37" s="622"/>
      <c r="G37" s="19" t="str">
        <f>IF(การอ่าน!G37="","",การอ่าน!G37)</f>
        <v/>
      </c>
      <c r="H37" s="19" t="str">
        <f>IF(การอ่าน!H37="","",การอ่าน!H37)</f>
        <v/>
      </c>
      <c r="I37" s="19" t="str">
        <f>IF(การอ่าน!I37="","",การอ่าน!I37)</f>
        <v/>
      </c>
      <c r="J37" s="19" t="str">
        <f>IF(การอ่าน!J37="","",การอ่าน!J37)</f>
        <v/>
      </c>
      <c r="K37" s="19" t="str">
        <f>IF(การอ่าน!K37="","",การอ่าน!K37)</f>
        <v/>
      </c>
      <c r="L37" s="243" t="str">
        <f>IF(การอ่าน!L37="","",การอ่าน!L37)</f>
        <v/>
      </c>
      <c r="M37" s="243" t="str">
        <f>IF(การอ่าน!M37="","",การอ่าน!M37)</f>
        <v/>
      </c>
      <c r="N37" s="36"/>
      <c r="O37" s="18"/>
    </row>
    <row r="38" spans="2:26" ht="18.95" customHeight="1">
      <c r="B38" s="14"/>
      <c r="C38" s="17"/>
      <c r="D38" s="111" t="str">
        <f>IF(ข้อมูลนร.2!D36="","",ข้อมูลนร.2!D36)</f>
        <v/>
      </c>
      <c r="E38" s="621" t="str">
        <f>IF(ข้อมูลนร.2!G36="","",ข้อมูลนร.2!G36)</f>
        <v/>
      </c>
      <c r="F38" s="622"/>
      <c r="G38" s="19" t="str">
        <f>IF(การอ่าน!G38="","",การอ่าน!G38)</f>
        <v/>
      </c>
      <c r="H38" s="19" t="str">
        <f>IF(การอ่าน!H38="","",การอ่าน!H38)</f>
        <v/>
      </c>
      <c r="I38" s="19" t="str">
        <f>IF(การอ่าน!I38="","",การอ่าน!I38)</f>
        <v/>
      </c>
      <c r="J38" s="19" t="str">
        <f>IF(การอ่าน!J38="","",การอ่าน!J38)</f>
        <v/>
      </c>
      <c r="K38" s="19" t="str">
        <f>IF(การอ่าน!K38="","",การอ่าน!K38)</f>
        <v/>
      </c>
      <c r="L38" s="243" t="str">
        <f>IF(การอ่าน!L38="","",การอ่าน!L38)</f>
        <v/>
      </c>
      <c r="M38" s="243" t="str">
        <f>IF(การอ่าน!M38="","",การอ่าน!M38)</f>
        <v/>
      </c>
      <c r="N38" s="36"/>
      <c r="O38" s="18"/>
    </row>
    <row r="39" spans="2:26" ht="18.95" customHeight="1">
      <c r="B39" s="14"/>
      <c r="C39" s="17"/>
      <c r="D39" s="111" t="str">
        <f>IF(ข้อมูลนร.2!D37="","",ข้อมูลนร.2!D37)</f>
        <v/>
      </c>
      <c r="E39" s="621" t="str">
        <f>IF(ข้อมูลนร.2!G37="","",ข้อมูลนร.2!G37)</f>
        <v/>
      </c>
      <c r="F39" s="622"/>
      <c r="G39" s="19" t="str">
        <f>IF(การอ่าน!G39="","",การอ่าน!G39)</f>
        <v/>
      </c>
      <c r="H39" s="19" t="str">
        <f>IF(การอ่าน!H39="","",การอ่าน!H39)</f>
        <v/>
      </c>
      <c r="I39" s="19" t="str">
        <f>IF(การอ่าน!I39="","",การอ่าน!I39)</f>
        <v/>
      </c>
      <c r="J39" s="19" t="str">
        <f>IF(การอ่าน!J39="","",การอ่าน!J39)</f>
        <v/>
      </c>
      <c r="K39" s="19" t="str">
        <f>IF(การอ่าน!K39="","",การอ่าน!K39)</f>
        <v/>
      </c>
      <c r="L39" s="243" t="str">
        <f>IF(การอ่าน!L39="","",การอ่าน!L39)</f>
        <v/>
      </c>
      <c r="M39" s="243" t="str">
        <f>IF(การอ่าน!M39="","",การอ่าน!M39)</f>
        <v/>
      </c>
      <c r="N39" s="36"/>
      <c r="O39" s="18"/>
    </row>
    <row r="40" spans="2:26" ht="18.95" customHeight="1">
      <c r="B40" s="14"/>
      <c r="C40" s="17"/>
      <c r="D40" s="111" t="str">
        <f>IF(ข้อมูลนร.2!D38="","",ข้อมูลนร.2!D38)</f>
        <v/>
      </c>
      <c r="E40" s="621" t="str">
        <f>IF(ข้อมูลนร.2!G38="","",ข้อมูลนร.2!G38)</f>
        <v/>
      </c>
      <c r="F40" s="622"/>
      <c r="G40" s="19" t="str">
        <f>IF(การอ่าน!G40="","",การอ่าน!G40)</f>
        <v/>
      </c>
      <c r="H40" s="19" t="str">
        <f>IF(การอ่าน!H40="","",การอ่าน!H40)</f>
        <v/>
      </c>
      <c r="I40" s="19" t="str">
        <f>IF(การอ่าน!I40="","",การอ่าน!I40)</f>
        <v/>
      </c>
      <c r="J40" s="19" t="str">
        <f>IF(การอ่าน!J40="","",การอ่าน!J40)</f>
        <v/>
      </c>
      <c r="K40" s="19" t="str">
        <f>IF(การอ่าน!K40="","",การอ่าน!K40)</f>
        <v/>
      </c>
      <c r="L40" s="243" t="str">
        <f>IF(การอ่าน!L40="","",การอ่าน!L40)</f>
        <v/>
      </c>
      <c r="M40" s="243" t="str">
        <f>IF(การอ่าน!M40="","",การอ่าน!M40)</f>
        <v/>
      </c>
      <c r="N40" s="36"/>
      <c r="O40" s="18"/>
    </row>
    <row r="41" spans="2:26" ht="18.95" customHeight="1">
      <c r="B41" s="14"/>
      <c r="C41" s="17"/>
      <c r="D41" s="111" t="str">
        <f>IF(ข้อมูลนร.2!D39="","",ข้อมูลนร.2!D39)</f>
        <v/>
      </c>
      <c r="E41" s="621" t="str">
        <f>IF(ข้อมูลนร.2!G39="","",ข้อมูลนร.2!G39)</f>
        <v/>
      </c>
      <c r="F41" s="622"/>
      <c r="G41" s="19" t="str">
        <f>IF(การอ่าน!G41="","",การอ่าน!G41)</f>
        <v/>
      </c>
      <c r="H41" s="19" t="str">
        <f>IF(การอ่าน!H41="","",การอ่าน!H41)</f>
        <v/>
      </c>
      <c r="I41" s="19" t="str">
        <f>IF(การอ่าน!I41="","",การอ่าน!I41)</f>
        <v/>
      </c>
      <c r="J41" s="19" t="str">
        <f>IF(การอ่าน!J41="","",การอ่าน!J41)</f>
        <v/>
      </c>
      <c r="K41" s="19" t="str">
        <f>IF(การอ่าน!K41="","",การอ่าน!K41)</f>
        <v/>
      </c>
      <c r="L41" s="243" t="str">
        <f>IF(การอ่าน!L41="","",การอ่าน!L41)</f>
        <v/>
      </c>
      <c r="M41" s="243" t="str">
        <f>IF(การอ่าน!M41="","",การอ่าน!M41)</f>
        <v/>
      </c>
      <c r="N41" s="36"/>
      <c r="O41" s="18"/>
    </row>
    <row r="42" spans="2:26" ht="18.95" customHeight="1">
      <c r="B42" s="14"/>
      <c r="C42" s="17"/>
      <c r="D42" s="111" t="str">
        <f>IF(ข้อมูลนร.2!D40="","",ข้อมูลนร.2!D40)</f>
        <v/>
      </c>
      <c r="E42" s="621" t="str">
        <f>IF(ข้อมูลนร.2!G40="","",ข้อมูลนร.2!G40)</f>
        <v/>
      </c>
      <c r="F42" s="622"/>
      <c r="G42" s="19" t="str">
        <f>IF(การอ่าน!G42="","",การอ่าน!G42)</f>
        <v/>
      </c>
      <c r="H42" s="19" t="str">
        <f>IF(การอ่าน!H42="","",การอ่าน!H42)</f>
        <v/>
      </c>
      <c r="I42" s="19" t="str">
        <f>IF(การอ่าน!I42="","",การอ่าน!I42)</f>
        <v/>
      </c>
      <c r="J42" s="19" t="str">
        <f>IF(การอ่าน!J42="","",การอ่าน!J42)</f>
        <v/>
      </c>
      <c r="K42" s="19" t="str">
        <f>IF(การอ่าน!K42="","",การอ่าน!K42)</f>
        <v/>
      </c>
      <c r="L42" s="243" t="str">
        <f>IF(การอ่าน!L42="","",การอ่าน!L42)</f>
        <v/>
      </c>
      <c r="M42" s="243" t="str">
        <f>IF(การอ่าน!M42="","",การอ่าน!M42)</f>
        <v/>
      </c>
      <c r="N42" s="36"/>
      <c r="O42" s="18"/>
    </row>
    <row r="43" spans="2:26" ht="18.95" customHeight="1">
      <c r="B43" s="14"/>
      <c r="C43" s="17"/>
      <c r="D43" s="111" t="str">
        <f>IF(ข้อมูลนร.2!D41="","",ข้อมูลนร.2!D41)</f>
        <v/>
      </c>
      <c r="E43" s="621" t="str">
        <f>IF(ข้อมูลนร.2!G41="","",ข้อมูลนร.2!G41)</f>
        <v/>
      </c>
      <c r="F43" s="622"/>
      <c r="G43" s="19" t="str">
        <f>IF(การอ่าน!G43="","",การอ่าน!G43)</f>
        <v/>
      </c>
      <c r="H43" s="19" t="str">
        <f>IF(การอ่าน!H43="","",การอ่าน!H43)</f>
        <v/>
      </c>
      <c r="I43" s="19" t="str">
        <f>IF(การอ่าน!I43="","",การอ่าน!I43)</f>
        <v/>
      </c>
      <c r="J43" s="19" t="str">
        <f>IF(การอ่าน!J43="","",การอ่าน!J43)</f>
        <v/>
      </c>
      <c r="K43" s="19" t="str">
        <f>IF(การอ่าน!K43="","",การอ่าน!K43)</f>
        <v/>
      </c>
      <c r="L43" s="243" t="str">
        <f>IF(การอ่าน!L43="","",การอ่าน!L43)</f>
        <v/>
      </c>
      <c r="M43" s="243" t="str">
        <f>IF(การอ่าน!M43="","",การอ่าน!M43)</f>
        <v/>
      </c>
      <c r="N43" s="36"/>
      <c r="O43" s="18"/>
    </row>
    <row r="44" spans="2:26">
      <c r="B44" s="14"/>
      <c r="C44" s="17"/>
      <c r="D44" s="17"/>
      <c r="E44" s="17"/>
      <c r="F44" s="17"/>
      <c r="G44" s="244"/>
      <c r="H44" s="244"/>
      <c r="I44" s="22"/>
      <c r="J44" s="244"/>
      <c r="K44" s="244"/>
      <c r="L44" s="244"/>
      <c r="M44" s="244"/>
      <c r="N44" s="49"/>
      <c r="O44" s="137"/>
      <c r="W44" s="63"/>
      <c r="X44" s="63"/>
      <c r="Y44" s="33"/>
      <c r="Z44" s="33"/>
    </row>
    <row r="45" spans="2:26">
      <c r="B45" s="14"/>
      <c r="C45" s="17"/>
      <c r="D45" s="17"/>
      <c r="E45" s="17"/>
      <c r="F45" s="17"/>
      <c r="G45" s="13"/>
      <c r="H45" s="13"/>
      <c r="I45" s="13"/>
      <c r="J45" s="13"/>
      <c r="K45" s="13"/>
      <c r="L45" s="13"/>
      <c r="M45" s="13"/>
      <c r="N45" s="36"/>
      <c r="O45" s="18"/>
    </row>
    <row r="46" spans="2:26" ht="24.95" customHeight="1">
      <c r="B46" s="14"/>
      <c r="C46" s="14"/>
      <c r="D46" s="14"/>
      <c r="E46" s="14"/>
      <c r="F46" s="14"/>
      <c r="G46" s="117"/>
      <c r="H46" s="117"/>
      <c r="I46" s="117"/>
      <c r="J46" s="117"/>
      <c r="K46" s="117"/>
      <c r="L46" s="117"/>
      <c r="M46" s="117"/>
      <c r="N46" s="136"/>
      <c r="O46" s="18"/>
    </row>
  </sheetData>
  <sheetProtection algorithmName="SHA-512" hashValue="4nz0N6VsauACjxPIddbJnSpg0HX+NwMGYh3agcFOoB9WNsaNz7cQl/38a/oUDR8tVk4QUyra5A+r64DXedrJ5w==" saltValue="NWmwMG2VyG2ZCvX+IxZhdg==" spinCount="100000" sheet="1" objects="1" scenarios="1"/>
  <mergeCells count="45">
    <mergeCell ref="E14:F14"/>
    <mergeCell ref="D4:N4"/>
    <mergeCell ref="D6:D8"/>
    <mergeCell ref="E6:F8"/>
    <mergeCell ref="G6:K6"/>
    <mergeCell ref="L6:L8"/>
    <mergeCell ref="M6:M8"/>
    <mergeCell ref="N6:N8"/>
    <mergeCell ref="G7:H7"/>
    <mergeCell ref="I7:J7"/>
    <mergeCell ref="E10:F10"/>
    <mergeCell ref="E11:F11"/>
    <mergeCell ref="E12:F12"/>
    <mergeCell ref="E13:F13"/>
    <mergeCell ref="D3:M3"/>
    <mergeCell ref="E41:F41"/>
    <mergeCell ref="E42:F42"/>
    <mergeCell ref="E9:F9"/>
    <mergeCell ref="E40:F40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20:F20"/>
    <mergeCell ref="E21:F21"/>
    <mergeCell ref="E43:F43"/>
    <mergeCell ref="E22:F22"/>
    <mergeCell ref="E23:F23"/>
    <mergeCell ref="E24:F24"/>
    <mergeCell ref="E15:F15"/>
    <mergeCell ref="E16:F16"/>
    <mergeCell ref="E17:F17"/>
    <mergeCell ref="E18:F18"/>
    <mergeCell ref="E19:F19"/>
    <mergeCell ref="E25:F25"/>
    <mergeCell ref="E38:F38"/>
    <mergeCell ref="E26:F26"/>
    <mergeCell ref="E36:F36"/>
    <mergeCell ref="E37:F37"/>
    <mergeCell ref="E39:F39"/>
  </mergeCells>
  <pageMargins left="0.39370078740157483" right="0.11811023622047245" top="0.39370078740157483" bottom="0" header="0.19685039370078741" footer="0"/>
  <pageSetup paperSize="9" orientation="portrait" blackAndWhite="1" horizontalDpi="4294967293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9" tint="-0.249977111117893"/>
  </sheetPr>
  <dimension ref="B1:AB47"/>
  <sheetViews>
    <sheetView showGridLines="0" showRowColHeaders="0" zoomScaleNormal="100" workbookViewId="0">
      <selection activeCell="T20" sqref="T20"/>
    </sheetView>
  </sheetViews>
  <sheetFormatPr defaultRowHeight="18.75"/>
  <cols>
    <col min="1" max="1" width="31" style="64" customWidth="1"/>
    <col min="2" max="3" width="3.625" style="64" customWidth="1"/>
    <col min="4" max="4" width="3.5" style="64" customWidth="1"/>
    <col min="5" max="5" width="9" style="64"/>
    <col min="6" max="6" width="12.375" style="64" customWidth="1"/>
    <col min="7" max="24" width="3.125" style="69" customWidth="1"/>
    <col min="25" max="25" width="4.25" style="33" customWidth="1"/>
    <col min="26" max="26" width="6.5" style="33" customWidth="1"/>
    <col min="27" max="27" width="4.125" style="33" customWidth="1"/>
    <col min="28" max="28" width="4.125" style="64" customWidth="1"/>
    <col min="29" max="29" width="4.625" style="64" customWidth="1"/>
    <col min="30" max="16384" width="9" style="64"/>
  </cols>
  <sheetData>
    <row r="1" spans="2:28" ht="24.95" customHeight="1">
      <c r="B1" s="14"/>
      <c r="C1" s="14"/>
      <c r="D1" s="14"/>
      <c r="E1" s="14"/>
      <c r="F1" s="14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6"/>
      <c r="Z1" s="16"/>
      <c r="AA1" s="16"/>
      <c r="AB1" s="14"/>
    </row>
    <row r="2" spans="2:28">
      <c r="B2" s="14"/>
      <c r="C2" s="17"/>
      <c r="D2" s="17"/>
      <c r="E2" s="17"/>
      <c r="F2" s="17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45"/>
      <c r="Z2" s="245"/>
      <c r="AA2" s="245"/>
      <c r="AB2" s="14"/>
    </row>
    <row r="3" spans="2:28">
      <c r="B3" s="14"/>
      <c r="C3" s="17"/>
      <c r="D3" s="650" t="str">
        <f>"สรุปการประเมินคุณลักษณะอันพึงประสงค์      วิชา " &amp;ข้อมูลพื้นฐาน!X7&amp; " : " &amp;ข้อมูลพื้นฐาน!T7</f>
        <v>สรุปการประเมินคุณลักษณะอันพึงประสงค์      วิชา ภาษาอังกฤษ : อ 11101</v>
      </c>
      <c r="E3" s="650"/>
      <c r="F3" s="650"/>
      <c r="G3" s="650"/>
      <c r="H3" s="650"/>
      <c r="I3" s="650"/>
      <c r="J3" s="650"/>
      <c r="K3" s="650"/>
      <c r="L3" s="650"/>
      <c r="M3" s="650"/>
      <c r="N3" s="650"/>
      <c r="O3" s="650"/>
      <c r="P3" s="650"/>
      <c r="Q3" s="650"/>
      <c r="R3" s="650"/>
      <c r="S3" s="650"/>
      <c r="T3" s="650"/>
      <c r="U3" s="650"/>
      <c r="V3" s="650"/>
      <c r="W3" s="650"/>
      <c r="X3" s="650"/>
      <c r="Y3" s="650"/>
      <c r="Z3" s="650"/>
      <c r="AA3" s="245"/>
      <c r="AB3" s="14"/>
    </row>
    <row r="4" spans="2:28">
      <c r="B4" s="14"/>
      <c r="C4" s="17"/>
      <c r="D4" s="650" t="str">
        <f>"ชั้น"&amp;ข้อมูลพื้นฐาน!T13&amp;"     "&amp;" ปีการศึกษา" &amp;"  "&amp;ข้อมูลพื้นฐาน!T5</f>
        <v>ชั้นประถมศึกษาปีที่  2/3      ปีการศึกษา  2566</v>
      </c>
      <c r="E4" s="650"/>
      <c r="F4" s="650"/>
      <c r="G4" s="650"/>
      <c r="H4" s="650"/>
      <c r="I4" s="650"/>
      <c r="J4" s="650"/>
      <c r="K4" s="650"/>
      <c r="L4" s="650"/>
      <c r="M4" s="650"/>
      <c r="N4" s="650"/>
      <c r="O4" s="650"/>
      <c r="P4" s="650"/>
      <c r="Q4" s="650"/>
      <c r="R4" s="650"/>
      <c r="S4" s="650"/>
      <c r="T4" s="650"/>
      <c r="U4" s="650"/>
      <c r="V4" s="650"/>
      <c r="W4" s="650"/>
      <c r="X4" s="650"/>
      <c r="Y4" s="650"/>
      <c r="Z4" s="650"/>
      <c r="AA4" s="245"/>
      <c r="AB4" s="14"/>
    </row>
    <row r="5" spans="2:28" ht="6.75" customHeight="1">
      <c r="B5" s="14"/>
      <c r="C5" s="17"/>
      <c r="D5" s="17"/>
      <c r="E5" s="17"/>
      <c r="F5" s="17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45"/>
      <c r="Z5" s="245"/>
      <c r="AA5" s="245"/>
      <c r="AB5" s="14"/>
    </row>
    <row r="6" spans="2:28" ht="19.5" customHeight="1">
      <c r="B6" s="14"/>
      <c r="C6" s="17"/>
      <c r="D6" s="635" t="s">
        <v>30</v>
      </c>
      <c r="E6" s="641" t="s">
        <v>32</v>
      </c>
      <c r="F6" s="626"/>
      <c r="G6" s="628" t="s">
        <v>14</v>
      </c>
      <c r="H6" s="629"/>
      <c r="I6" s="629"/>
      <c r="J6" s="629"/>
      <c r="K6" s="629"/>
      <c r="L6" s="629"/>
      <c r="M6" s="629"/>
      <c r="N6" s="629"/>
      <c r="O6" s="629"/>
      <c r="P6" s="629"/>
      <c r="Q6" s="629"/>
      <c r="R6" s="629"/>
      <c r="S6" s="629"/>
      <c r="T6" s="629"/>
      <c r="U6" s="629"/>
      <c r="V6" s="629"/>
      <c r="W6" s="629"/>
      <c r="X6" s="629"/>
      <c r="Y6" s="690" t="s">
        <v>93</v>
      </c>
      <c r="Z6" s="693" t="s">
        <v>9</v>
      </c>
      <c r="AA6" s="249"/>
      <c r="AB6" s="14"/>
    </row>
    <row r="7" spans="2:28" ht="20.25" customHeight="1">
      <c r="B7" s="14"/>
      <c r="C7" s="17"/>
      <c r="D7" s="636"/>
      <c r="E7" s="642"/>
      <c r="F7" s="643"/>
      <c r="G7" s="694">
        <v>1</v>
      </c>
      <c r="H7" s="695"/>
      <c r="I7" s="695"/>
      <c r="J7" s="696"/>
      <c r="K7" s="694">
        <v>2</v>
      </c>
      <c r="L7" s="696"/>
      <c r="M7" s="112">
        <v>3</v>
      </c>
      <c r="N7" s="694">
        <v>4</v>
      </c>
      <c r="O7" s="696"/>
      <c r="P7" s="697">
        <v>5</v>
      </c>
      <c r="Q7" s="698"/>
      <c r="R7" s="694">
        <v>6</v>
      </c>
      <c r="S7" s="696"/>
      <c r="T7" s="694">
        <v>7</v>
      </c>
      <c r="U7" s="695"/>
      <c r="V7" s="696"/>
      <c r="W7" s="694">
        <v>8</v>
      </c>
      <c r="X7" s="696"/>
      <c r="Y7" s="691"/>
      <c r="Z7" s="693"/>
      <c r="AA7" s="249"/>
      <c r="AB7" s="14"/>
    </row>
    <row r="8" spans="2:28" ht="20.25" customHeight="1">
      <c r="B8" s="14"/>
      <c r="C8" s="17"/>
      <c r="D8" s="636"/>
      <c r="E8" s="642"/>
      <c r="F8" s="643"/>
      <c r="G8" s="113">
        <v>1.1000000000000001</v>
      </c>
      <c r="H8" s="113">
        <v>1.2</v>
      </c>
      <c r="I8" s="113">
        <v>1.3</v>
      </c>
      <c r="J8" s="113">
        <v>1.4</v>
      </c>
      <c r="K8" s="113">
        <v>2.1</v>
      </c>
      <c r="L8" s="113">
        <v>2.2000000000000002</v>
      </c>
      <c r="M8" s="113">
        <v>3.1</v>
      </c>
      <c r="N8" s="113">
        <v>4.0999999999999996</v>
      </c>
      <c r="O8" s="114">
        <v>4.2</v>
      </c>
      <c r="P8" s="114">
        <v>5.0999999999999996</v>
      </c>
      <c r="Q8" s="114">
        <v>5.2</v>
      </c>
      <c r="R8" s="113">
        <v>6.1</v>
      </c>
      <c r="S8" s="113">
        <v>6.2</v>
      </c>
      <c r="T8" s="113">
        <v>7.1</v>
      </c>
      <c r="U8" s="113">
        <v>7.2</v>
      </c>
      <c r="V8" s="113">
        <v>7.3</v>
      </c>
      <c r="W8" s="113">
        <v>8.1</v>
      </c>
      <c r="X8" s="113">
        <v>8.1999999999999993</v>
      </c>
      <c r="Y8" s="691"/>
      <c r="Z8" s="693"/>
      <c r="AA8" s="249"/>
      <c r="AB8" s="14"/>
    </row>
    <row r="9" spans="2:28" ht="20.25" customHeight="1">
      <c r="B9" s="14"/>
      <c r="C9" s="17"/>
      <c r="D9" s="637"/>
      <c r="E9" s="645"/>
      <c r="F9" s="646"/>
      <c r="G9" s="113">
        <v>3</v>
      </c>
      <c r="H9" s="113">
        <v>3</v>
      </c>
      <c r="I9" s="113">
        <v>3</v>
      </c>
      <c r="J9" s="113">
        <v>3</v>
      </c>
      <c r="K9" s="113">
        <v>3</v>
      </c>
      <c r="L9" s="113">
        <v>3</v>
      </c>
      <c r="M9" s="113">
        <v>3</v>
      </c>
      <c r="N9" s="113">
        <v>3</v>
      </c>
      <c r="O9" s="115">
        <v>3</v>
      </c>
      <c r="P9" s="115">
        <v>3</v>
      </c>
      <c r="Q9" s="115">
        <v>3</v>
      </c>
      <c r="R9" s="115">
        <v>3</v>
      </c>
      <c r="S9" s="115">
        <v>3</v>
      </c>
      <c r="T9" s="115">
        <v>3</v>
      </c>
      <c r="U9" s="115">
        <v>3</v>
      </c>
      <c r="V9" s="115">
        <v>3</v>
      </c>
      <c r="W9" s="115">
        <v>3</v>
      </c>
      <c r="X9" s="115">
        <v>3</v>
      </c>
      <c r="Y9" s="692"/>
      <c r="Z9" s="693"/>
      <c r="AA9" s="249"/>
      <c r="AB9" s="18"/>
    </row>
    <row r="10" spans="2:28" ht="18.95" customHeight="1">
      <c r="B10" s="14"/>
      <c r="C10" s="17"/>
      <c r="D10" s="111" t="str">
        <f>IF(ข้อมูลนร.2!D7="","",ข้อมูลนร.2!D7)</f>
        <v>1</v>
      </c>
      <c r="E10" s="621" t="str">
        <f>IF(ข้อมูลนร.2!G7="","",ข้อมูลนร.2!G7)</f>
        <v>เด็กหญิงบ้านสื่อ  ครูคอม</v>
      </c>
      <c r="F10" s="622"/>
      <c r="G10" s="19">
        <f>IF(คุณลักษณะ!G10="","",คุณลักษณะ!G10)</f>
        <v>3</v>
      </c>
      <c r="H10" s="19">
        <f>IF(คุณลักษณะ!H10="","",คุณลักษณะ!H10)</f>
        <v>3</v>
      </c>
      <c r="I10" s="19">
        <f>IF(คุณลักษณะ!I10="","",คุณลักษณะ!I10)</f>
        <v>3</v>
      </c>
      <c r="J10" s="19">
        <f>IF(คุณลักษณะ!J10="","",คุณลักษณะ!J10)</f>
        <v>3</v>
      </c>
      <c r="K10" s="19">
        <f>IF(คุณลักษณะ!K10="","",คุณลักษณะ!K10)</f>
        <v>3</v>
      </c>
      <c r="L10" s="19">
        <f>IF(คุณลักษณะ!L10="","",คุณลักษณะ!L10)</f>
        <v>3</v>
      </c>
      <c r="M10" s="19">
        <f>IF(คุณลักษณะ!M10="","",คุณลักษณะ!M10)</f>
        <v>3</v>
      </c>
      <c r="N10" s="19">
        <f>IF(คุณลักษณะ!N10="","",คุณลักษณะ!N10)</f>
        <v>3</v>
      </c>
      <c r="O10" s="19">
        <f>IF(คุณลักษณะ!O10="","",คุณลักษณะ!O10)</f>
        <v>3</v>
      </c>
      <c r="P10" s="19">
        <f>IF(คุณลักษณะ!P10="","",คุณลักษณะ!P10)</f>
        <v>3</v>
      </c>
      <c r="Q10" s="19">
        <f>IF(คุณลักษณะ!Q10="","",คุณลักษณะ!Q10)</f>
        <v>3</v>
      </c>
      <c r="R10" s="19">
        <f>IF(คุณลักษณะ!R10="","",คุณลักษณะ!R10)</f>
        <v>3</v>
      </c>
      <c r="S10" s="19">
        <f>IF(คุณลักษณะ!S10="","",คุณลักษณะ!S10)</f>
        <v>3</v>
      </c>
      <c r="T10" s="19">
        <f>IF(คุณลักษณะ!T10="","",คุณลักษณะ!T10)</f>
        <v>3</v>
      </c>
      <c r="U10" s="19">
        <f>IF(คุณลักษณะ!U10="","",คุณลักษณะ!U10)</f>
        <v>3</v>
      </c>
      <c r="V10" s="19">
        <f>IF(คุณลักษณะ!V10="","",คุณลักษณะ!V10)</f>
        <v>3</v>
      </c>
      <c r="W10" s="19">
        <f>IF(คุณลักษณะ!W10="","",คุณลักษณะ!W10)</f>
        <v>3</v>
      </c>
      <c r="X10" s="19">
        <f>IF(คุณลักษณะ!X10="","",คุณลักษณะ!X10)</f>
        <v>3</v>
      </c>
      <c r="Y10" s="243" t="str">
        <f>IF(คุณลักษณะ!Y10="","",คุณลักษณะ!Y10)</f>
        <v>3</v>
      </c>
      <c r="Z10" s="243" t="str">
        <f>IF(คุณลักษณะ!Z10="","",คุณลักษณะ!Z10)</f>
        <v>ดีเยี่ยม</v>
      </c>
      <c r="AA10" s="246"/>
      <c r="AB10" s="20"/>
    </row>
    <row r="11" spans="2:28" ht="18.95" customHeight="1">
      <c r="B11" s="14"/>
      <c r="C11" s="17"/>
      <c r="D11" s="111" t="str">
        <f>IF(ข้อมูลนร.2!D8="","",ข้อมูลนร.2!D8)</f>
        <v>2</v>
      </c>
      <c r="E11" s="621" t="str">
        <f>IF(ข้อมูลนร.2!G8="","",ข้อมูลนร.2!G8)</f>
        <v>เด็กหญิงบ้านสื่อ  ครูคอม</v>
      </c>
      <c r="F11" s="622"/>
      <c r="G11" s="19">
        <f>IF(คุณลักษณะ!G11="","",คุณลักษณะ!G11)</f>
        <v>3</v>
      </c>
      <c r="H11" s="19">
        <f>IF(คุณลักษณะ!H11="","",คุณลักษณะ!H11)</f>
        <v>2</v>
      </c>
      <c r="I11" s="19">
        <f>IF(คุณลักษณะ!I11="","",คุณลักษณะ!I11)</f>
        <v>2</v>
      </c>
      <c r="J11" s="19">
        <f>IF(คุณลักษณะ!J11="","",คุณลักษณะ!J11)</f>
        <v>2</v>
      </c>
      <c r="K11" s="19">
        <f>IF(คุณลักษณะ!K11="","",คุณลักษณะ!K11)</f>
        <v>1</v>
      </c>
      <c r="L11" s="19">
        <f>IF(คุณลักษณะ!L11="","",คุณลักษณะ!L11)</f>
        <v>1</v>
      </c>
      <c r="M11" s="19">
        <f>IF(คุณลักษณะ!M11="","",คุณลักษณะ!M11)</f>
        <v>2</v>
      </c>
      <c r="N11" s="19">
        <f>IF(คุณลักษณะ!N11="","",คุณลักษณะ!N11)</f>
        <v>1</v>
      </c>
      <c r="O11" s="19">
        <f>IF(คุณลักษณะ!O11="","",คุณลักษณะ!O11)</f>
        <v>2</v>
      </c>
      <c r="P11" s="19">
        <f>IF(คุณลักษณะ!P11="","",คุณลักษณะ!P11)</f>
        <v>1</v>
      </c>
      <c r="Q11" s="19">
        <f>IF(คุณลักษณะ!Q11="","",คุณลักษณะ!Q11)</f>
        <v>2</v>
      </c>
      <c r="R11" s="19">
        <f>IF(คุณลักษณะ!R11="","",คุณลักษณะ!R11)</f>
        <v>2</v>
      </c>
      <c r="S11" s="19">
        <f>IF(คุณลักษณะ!S11="","",คุณลักษณะ!S11)</f>
        <v>2</v>
      </c>
      <c r="T11" s="19">
        <f>IF(คุณลักษณะ!T11="","",คุณลักษณะ!T11)</f>
        <v>3</v>
      </c>
      <c r="U11" s="19">
        <f>IF(คุณลักษณะ!U11="","",คุณลักษณะ!U11)</f>
        <v>3</v>
      </c>
      <c r="V11" s="19">
        <f>IF(คุณลักษณะ!V11="","",คุณลักษณะ!V11)</f>
        <v>3</v>
      </c>
      <c r="W11" s="19">
        <f>IF(คุณลักษณะ!W11="","",คุณลักษณะ!W11)</f>
        <v>3</v>
      </c>
      <c r="X11" s="19">
        <f>IF(คุณลักษณะ!X11="","",คุณลักษณะ!X11)</f>
        <v>3</v>
      </c>
      <c r="Y11" s="243" t="str">
        <f>IF(คุณลักษณะ!Y11="","",คุณลักษณะ!Y11)</f>
        <v>2</v>
      </c>
      <c r="Z11" s="243" t="str">
        <f>IF(คุณลักษณะ!Z11="","",คุณลักษณะ!Z11)</f>
        <v>ดี</v>
      </c>
      <c r="AA11" s="246"/>
      <c r="AB11" s="18"/>
    </row>
    <row r="12" spans="2:28" ht="18.95" customHeight="1">
      <c r="B12" s="14"/>
      <c r="C12" s="17"/>
      <c r="D12" s="111" t="str">
        <f>IF(ข้อมูลนร.2!D9="","",ข้อมูลนร.2!D9)</f>
        <v>3</v>
      </c>
      <c r="E12" s="621" t="str">
        <f>IF(ข้อมูลนร.2!G9="","",ข้อมูลนร.2!G9)</f>
        <v>เด็กหญิงบ้านสื่อ  ครูคอม</v>
      </c>
      <c r="F12" s="622"/>
      <c r="G12" s="19">
        <f>IF(คุณลักษณะ!G12="","",คุณลักษณะ!G12)</f>
        <v>3</v>
      </c>
      <c r="H12" s="19">
        <f>IF(คุณลักษณะ!H12="","",คุณลักษณะ!H12)</f>
        <v>1</v>
      </c>
      <c r="I12" s="19">
        <f>IF(คุณลักษณะ!I12="","",คุณลักษณะ!I12)</f>
        <v>3</v>
      </c>
      <c r="J12" s="19">
        <f>IF(คุณลักษณะ!J12="","",คุณลักษณะ!J12)</f>
        <v>2</v>
      </c>
      <c r="K12" s="19">
        <f>IF(คุณลักษณะ!K12="","",คุณลักษณะ!K12)</f>
        <v>1</v>
      </c>
      <c r="L12" s="19">
        <f>IF(คุณลักษณะ!L12="","",คุณลักษณะ!L12)</f>
        <v>2</v>
      </c>
      <c r="M12" s="19">
        <f>IF(คุณลักษณะ!M12="","",คุณลักษณะ!M12)</f>
        <v>1</v>
      </c>
      <c r="N12" s="19">
        <f>IF(คุณลักษณะ!N12="","",คุณลักษณะ!N12)</f>
        <v>2</v>
      </c>
      <c r="O12" s="19">
        <f>IF(คุณลักษณะ!O12="","",คุณลักษณะ!O12)</f>
        <v>1</v>
      </c>
      <c r="P12" s="19">
        <f>IF(คุณลักษณะ!P12="","",คุณลักษณะ!P12)</f>
        <v>2</v>
      </c>
      <c r="Q12" s="19">
        <f>IF(คุณลักษณะ!Q12="","",คุณลักษณะ!Q12)</f>
        <v>2</v>
      </c>
      <c r="R12" s="19">
        <f>IF(คุณลักษณะ!R12="","",คุณลักษณะ!R12)</f>
        <v>2</v>
      </c>
      <c r="S12" s="19">
        <f>IF(คุณลักษณะ!S12="","",คุณลักษณะ!S12)</f>
        <v>2</v>
      </c>
      <c r="T12" s="19">
        <f>IF(คุณลักษณะ!T12="","",คุณลักษณะ!T12)</f>
        <v>1</v>
      </c>
      <c r="U12" s="19">
        <f>IF(คุณลักษณะ!U12="","",คุณลักษณะ!U12)</f>
        <v>2</v>
      </c>
      <c r="V12" s="19">
        <f>IF(คุณลักษณะ!V12="","",คุณลักษณะ!V12)</f>
        <v>2</v>
      </c>
      <c r="W12" s="19">
        <f>IF(คุณลักษณะ!W12="","",คุณลักษณะ!W12)</f>
        <v>1</v>
      </c>
      <c r="X12" s="19">
        <f>IF(คุณลักษณะ!X12="","",คุณลักษณะ!X12)</f>
        <v>1</v>
      </c>
      <c r="Y12" s="243" t="str">
        <f>IF(คุณลักษณะ!Y12="","",คุณลักษณะ!Y12)</f>
        <v>1</v>
      </c>
      <c r="Z12" s="243" t="str">
        <f>IF(คุณลักษณะ!Z12="","",คุณลักษณะ!Z12)</f>
        <v>ผ่าน</v>
      </c>
      <c r="AA12" s="246"/>
      <c r="AB12" s="14"/>
    </row>
    <row r="13" spans="2:28" ht="18.95" customHeight="1">
      <c r="B13" s="14"/>
      <c r="C13" s="17"/>
      <c r="D13" s="111" t="str">
        <f>IF(ข้อมูลนร.2!D10="","",ข้อมูลนร.2!D10)</f>
        <v>4</v>
      </c>
      <c r="E13" s="621" t="str">
        <f>IF(ข้อมูลนร.2!G10="","",ข้อมูลนร.2!G10)</f>
        <v>เด็กหญิงบ้านสื่อ  ครูคอม</v>
      </c>
      <c r="F13" s="622"/>
      <c r="G13" s="19" t="str">
        <f>IF(คุณลักษณะ!G13="","",คุณลักษณะ!G13)</f>
        <v/>
      </c>
      <c r="H13" s="19" t="str">
        <f>IF(คุณลักษณะ!H13="","",คุณลักษณะ!H13)</f>
        <v/>
      </c>
      <c r="I13" s="19" t="str">
        <f>IF(คุณลักษณะ!I13="","",คุณลักษณะ!I13)</f>
        <v/>
      </c>
      <c r="J13" s="19" t="str">
        <f>IF(คุณลักษณะ!J13="","",คุณลักษณะ!J13)</f>
        <v/>
      </c>
      <c r="K13" s="19" t="str">
        <f>IF(คุณลักษณะ!K13="","",คุณลักษณะ!K13)</f>
        <v/>
      </c>
      <c r="L13" s="19" t="str">
        <f>IF(คุณลักษณะ!L13="","",คุณลักษณะ!L13)</f>
        <v/>
      </c>
      <c r="M13" s="19" t="str">
        <f>IF(คุณลักษณะ!M13="","",คุณลักษณะ!M13)</f>
        <v/>
      </c>
      <c r="N13" s="19" t="str">
        <f>IF(คุณลักษณะ!N13="","",คุณลักษณะ!N13)</f>
        <v/>
      </c>
      <c r="O13" s="19" t="str">
        <f>IF(คุณลักษณะ!O13="","",คุณลักษณะ!O13)</f>
        <v/>
      </c>
      <c r="P13" s="19" t="str">
        <f>IF(คุณลักษณะ!P13="","",คุณลักษณะ!P13)</f>
        <v/>
      </c>
      <c r="Q13" s="19" t="str">
        <f>IF(คุณลักษณะ!Q13="","",คุณลักษณะ!Q13)</f>
        <v/>
      </c>
      <c r="R13" s="19" t="str">
        <f>IF(คุณลักษณะ!R13="","",คุณลักษณะ!R13)</f>
        <v/>
      </c>
      <c r="S13" s="19" t="str">
        <f>IF(คุณลักษณะ!S13="","",คุณลักษณะ!S13)</f>
        <v/>
      </c>
      <c r="T13" s="19" t="str">
        <f>IF(คุณลักษณะ!T13="","",คุณลักษณะ!T13)</f>
        <v/>
      </c>
      <c r="U13" s="19" t="str">
        <f>IF(คุณลักษณะ!U13="","",คุณลักษณะ!U13)</f>
        <v/>
      </c>
      <c r="V13" s="19" t="str">
        <f>IF(คุณลักษณะ!V13="","",คุณลักษณะ!V13)</f>
        <v/>
      </c>
      <c r="W13" s="19" t="str">
        <f>IF(คุณลักษณะ!W13="","",คุณลักษณะ!W13)</f>
        <v/>
      </c>
      <c r="X13" s="19" t="str">
        <f>IF(คุณลักษณะ!X13="","",คุณลักษณะ!X13)</f>
        <v/>
      </c>
      <c r="Y13" s="243" t="str">
        <f>IF(คุณลักษณะ!Y13="","",คุณลักษณะ!Y13)</f>
        <v/>
      </c>
      <c r="Z13" s="243" t="str">
        <f>IF(คุณลักษณะ!Z13="","",คุณลักษณะ!Z13)</f>
        <v/>
      </c>
      <c r="AA13" s="246"/>
      <c r="AB13" s="14"/>
    </row>
    <row r="14" spans="2:28" ht="18.95" customHeight="1">
      <c r="B14" s="14"/>
      <c r="C14" s="17"/>
      <c r="D14" s="111" t="str">
        <f>IF(ข้อมูลนร.2!D11="","",ข้อมูลนร.2!D11)</f>
        <v/>
      </c>
      <c r="E14" s="621" t="str">
        <f>IF(ข้อมูลนร.2!G11="","",ข้อมูลนร.2!G11)</f>
        <v/>
      </c>
      <c r="F14" s="622"/>
      <c r="G14" s="19" t="str">
        <f>IF(คุณลักษณะ!G14="","",คุณลักษณะ!G14)</f>
        <v/>
      </c>
      <c r="H14" s="19" t="str">
        <f>IF(คุณลักษณะ!H14="","",คุณลักษณะ!H14)</f>
        <v/>
      </c>
      <c r="I14" s="19" t="str">
        <f>IF(คุณลักษณะ!I14="","",คุณลักษณะ!I14)</f>
        <v/>
      </c>
      <c r="J14" s="19" t="str">
        <f>IF(คุณลักษณะ!J14="","",คุณลักษณะ!J14)</f>
        <v/>
      </c>
      <c r="K14" s="19" t="str">
        <f>IF(คุณลักษณะ!K14="","",คุณลักษณะ!K14)</f>
        <v/>
      </c>
      <c r="L14" s="19" t="str">
        <f>IF(คุณลักษณะ!L14="","",คุณลักษณะ!L14)</f>
        <v/>
      </c>
      <c r="M14" s="19" t="str">
        <f>IF(คุณลักษณะ!M14="","",คุณลักษณะ!M14)</f>
        <v/>
      </c>
      <c r="N14" s="19" t="str">
        <f>IF(คุณลักษณะ!N14="","",คุณลักษณะ!N14)</f>
        <v/>
      </c>
      <c r="O14" s="19" t="str">
        <f>IF(คุณลักษณะ!O14="","",คุณลักษณะ!O14)</f>
        <v/>
      </c>
      <c r="P14" s="19" t="str">
        <f>IF(คุณลักษณะ!P14="","",คุณลักษณะ!P14)</f>
        <v/>
      </c>
      <c r="Q14" s="19" t="str">
        <f>IF(คุณลักษณะ!Q14="","",คุณลักษณะ!Q14)</f>
        <v/>
      </c>
      <c r="R14" s="19" t="str">
        <f>IF(คุณลักษณะ!R14="","",คุณลักษณะ!R14)</f>
        <v/>
      </c>
      <c r="S14" s="19" t="str">
        <f>IF(คุณลักษณะ!S14="","",คุณลักษณะ!S14)</f>
        <v/>
      </c>
      <c r="T14" s="19" t="str">
        <f>IF(คุณลักษณะ!T14="","",คุณลักษณะ!T14)</f>
        <v/>
      </c>
      <c r="U14" s="19" t="str">
        <f>IF(คุณลักษณะ!U14="","",คุณลักษณะ!U14)</f>
        <v/>
      </c>
      <c r="V14" s="19" t="str">
        <f>IF(คุณลักษณะ!V14="","",คุณลักษณะ!V14)</f>
        <v/>
      </c>
      <c r="W14" s="19" t="str">
        <f>IF(คุณลักษณะ!W14="","",คุณลักษณะ!W14)</f>
        <v/>
      </c>
      <c r="X14" s="19" t="str">
        <f>IF(คุณลักษณะ!X14="","",คุณลักษณะ!X14)</f>
        <v/>
      </c>
      <c r="Y14" s="243" t="str">
        <f>IF(คุณลักษณะ!Y14="","",คุณลักษณะ!Y14)</f>
        <v/>
      </c>
      <c r="Z14" s="243" t="str">
        <f>IF(คุณลักษณะ!Z14="","",คุณลักษณะ!Z14)</f>
        <v/>
      </c>
      <c r="AA14" s="246"/>
      <c r="AB14" s="14"/>
    </row>
    <row r="15" spans="2:28" ht="18.95" customHeight="1">
      <c r="B15" s="14"/>
      <c r="C15" s="17"/>
      <c r="D15" s="111" t="str">
        <f>IF(ข้อมูลนร.2!D12="","",ข้อมูลนร.2!D12)</f>
        <v/>
      </c>
      <c r="E15" s="621" t="str">
        <f>IF(ข้อมูลนร.2!G12="","",ข้อมูลนร.2!G12)</f>
        <v/>
      </c>
      <c r="F15" s="622"/>
      <c r="G15" s="19" t="str">
        <f>IF(คุณลักษณะ!G15="","",คุณลักษณะ!G15)</f>
        <v/>
      </c>
      <c r="H15" s="19" t="str">
        <f>IF(คุณลักษณะ!H15="","",คุณลักษณะ!H15)</f>
        <v/>
      </c>
      <c r="I15" s="19" t="str">
        <f>IF(คุณลักษณะ!I15="","",คุณลักษณะ!I15)</f>
        <v/>
      </c>
      <c r="J15" s="19" t="str">
        <f>IF(คุณลักษณะ!J15="","",คุณลักษณะ!J15)</f>
        <v/>
      </c>
      <c r="K15" s="19" t="str">
        <f>IF(คุณลักษณะ!K15="","",คุณลักษณะ!K15)</f>
        <v/>
      </c>
      <c r="L15" s="19" t="str">
        <f>IF(คุณลักษณะ!L15="","",คุณลักษณะ!L15)</f>
        <v/>
      </c>
      <c r="M15" s="19" t="str">
        <f>IF(คุณลักษณะ!M15="","",คุณลักษณะ!M15)</f>
        <v/>
      </c>
      <c r="N15" s="19" t="str">
        <f>IF(คุณลักษณะ!N15="","",คุณลักษณะ!N15)</f>
        <v/>
      </c>
      <c r="O15" s="19" t="str">
        <f>IF(คุณลักษณะ!O15="","",คุณลักษณะ!O15)</f>
        <v/>
      </c>
      <c r="P15" s="19" t="str">
        <f>IF(คุณลักษณะ!P15="","",คุณลักษณะ!P15)</f>
        <v/>
      </c>
      <c r="Q15" s="19" t="str">
        <f>IF(คุณลักษณะ!Q15="","",คุณลักษณะ!Q15)</f>
        <v/>
      </c>
      <c r="R15" s="19" t="str">
        <f>IF(คุณลักษณะ!R15="","",คุณลักษณะ!R15)</f>
        <v/>
      </c>
      <c r="S15" s="19" t="str">
        <f>IF(คุณลักษณะ!S15="","",คุณลักษณะ!S15)</f>
        <v/>
      </c>
      <c r="T15" s="19" t="str">
        <f>IF(คุณลักษณะ!T15="","",คุณลักษณะ!T15)</f>
        <v/>
      </c>
      <c r="U15" s="19" t="str">
        <f>IF(คุณลักษณะ!U15="","",คุณลักษณะ!U15)</f>
        <v/>
      </c>
      <c r="V15" s="19" t="str">
        <f>IF(คุณลักษณะ!V15="","",คุณลักษณะ!V15)</f>
        <v/>
      </c>
      <c r="W15" s="19" t="str">
        <f>IF(คุณลักษณะ!W15="","",คุณลักษณะ!W15)</f>
        <v/>
      </c>
      <c r="X15" s="19" t="str">
        <f>IF(คุณลักษณะ!X15="","",คุณลักษณะ!X15)</f>
        <v/>
      </c>
      <c r="Y15" s="243" t="str">
        <f>IF(คุณลักษณะ!Y15="","",คุณลักษณะ!Y15)</f>
        <v/>
      </c>
      <c r="Z15" s="243" t="str">
        <f>IF(คุณลักษณะ!Z15="","",คุณลักษณะ!Z15)</f>
        <v/>
      </c>
      <c r="AA15" s="246"/>
      <c r="AB15" s="14"/>
    </row>
    <row r="16" spans="2:28" ht="18.95" customHeight="1">
      <c r="B16" s="14"/>
      <c r="C16" s="17"/>
      <c r="D16" s="111" t="str">
        <f>IF(ข้อมูลนร.2!D13="","",ข้อมูลนร.2!D13)</f>
        <v/>
      </c>
      <c r="E16" s="621" t="str">
        <f>IF(ข้อมูลนร.2!G13="","",ข้อมูลนร.2!G13)</f>
        <v/>
      </c>
      <c r="F16" s="622"/>
      <c r="G16" s="19" t="str">
        <f>IF(คุณลักษณะ!G16="","",คุณลักษณะ!G16)</f>
        <v/>
      </c>
      <c r="H16" s="19" t="str">
        <f>IF(คุณลักษณะ!H16="","",คุณลักษณะ!H16)</f>
        <v/>
      </c>
      <c r="I16" s="19" t="str">
        <f>IF(คุณลักษณะ!I16="","",คุณลักษณะ!I16)</f>
        <v/>
      </c>
      <c r="J16" s="19" t="str">
        <f>IF(คุณลักษณะ!J16="","",คุณลักษณะ!J16)</f>
        <v/>
      </c>
      <c r="K16" s="19" t="str">
        <f>IF(คุณลักษณะ!K16="","",คุณลักษณะ!K16)</f>
        <v/>
      </c>
      <c r="L16" s="19" t="str">
        <f>IF(คุณลักษณะ!L16="","",คุณลักษณะ!L16)</f>
        <v/>
      </c>
      <c r="M16" s="19" t="str">
        <f>IF(คุณลักษณะ!M16="","",คุณลักษณะ!M16)</f>
        <v/>
      </c>
      <c r="N16" s="19" t="str">
        <f>IF(คุณลักษณะ!N16="","",คุณลักษณะ!N16)</f>
        <v/>
      </c>
      <c r="O16" s="19" t="str">
        <f>IF(คุณลักษณะ!O16="","",คุณลักษณะ!O16)</f>
        <v/>
      </c>
      <c r="P16" s="19" t="str">
        <f>IF(คุณลักษณะ!P16="","",คุณลักษณะ!P16)</f>
        <v/>
      </c>
      <c r="Q16" s="19" t="str">
        <f>IF(คุณลักษณะ!Q16="","",คุณลักษณะ!Q16)</f>
        <v/>
      </c>
      <c r="R16" s="19" t="str">
        <f>IF(คุณลักษณะ!R16="","",คุณลักษณะ!R16)</f>
        <v/>
      </c>
      <c r="S16" s="19" t="str">
        <f>IF(คุณลักษณะ!S16="","",คุณลักษณะ!S16)</f>
        <v/>
      </c>
      <c r="T16" s="19" t="str">
        <f>IF(คุณลักษณะ!T16="","",คุณลักษณะ!T16)</f>
        <v/>
      </c>
      <c r="U16" s="19" t="str">
        <f>IF(คุณลักษณะ!U16="","",คุณลักษณะ!U16)</f>
        <v/>
      </c>
      <c r="V16" s="19" t="str">
        <f>IF(คุณลักษณะ!V16="","",คุณลักษณะ!V16)</f>
        <v/>
      </c>
      <c r="W16" s="19" t="str">
        <f>IF(คุณลักษณะ!W16="","",คุณลักษณะ!W16)</f>
        <v/>
      </c>
      <c r="X16" s="19" t="str">
        <f>IF(คุณลักษณะ!X16="","",คุณลักษณะ!X16)</f>
        <v/>
      </c>
      <c r="Y16" s="243" t="str">
        <f>IF(คุณลักษณะ!Y16="","",คุณลักษณะ!Y16)</f>
        <v/>
      </c>
      <c r="Z16" s="243" t="str">
        <f>IF(คุณลักษณะ!Z16="","",คุณลักษณะ!Z16)</f>
        <v/>
      </c>
      <c r="AA16" s="246"/>
      <c r="AB16" s="14"/>
    </row>
    <row r="17" spans="2:28" ht="18.95" customHeight="1">
      <c r="B17" s="14"/>
      <c r="C17" s="17"/>
      <c r="D17" s="111" t="str">
        <f>IF(ข้อมูลนร.2!D14="","",ข้อมูลนร.2!D14)</f>
        <v/>
      </c>
      <c r="E17" s="621" t="str">
        <f>IF(ข้อมูลนร.2!G14="","",ข้อมูลนร.2!G14)</f>
        <v/>
      </c>
      <c r="F17" s="622"/>
      <c r="G17" s="19" t="str">
        <f>IF(คุณลักษณะ!G17="","",คุณลักษณะ!G17)</f>
        <v/>
      </c>
      <c r="H17" s="19" t="str">
        <f>IF(คุณลักษณะ!H17="","",คุณลักษณะ!H17)</f>
        <v/>
      </c>
      <c r="I17" s="19" t="str">
        <f>IF(คุณลักษณะ!I17="","",คุณลักษณะ!I17)</f>
        <v/>
      </c>
      <c r="J17" s="19" t="str">
        <f>IF(คุณลักษณะ!J17="","",คุณลักษณะ!J17)</f>
        <v/>
      </c>
      <c r="K17" s="19" t="str">
        <f>IF(คุณลักษณะ!K17="","",คุณลักษณะ!K17)</f>
        <v/>
      </c>
      <c r="L17" s="19" t="str">
        <f>IF(คุณลักษณะ!L17="","",คุณลักษณะ!L17)</f>
        <v/>
      </c>
      <c r="M17" s="19" t="str">
        <f>IF(คุณลักษณะ!M17="","",คุณลักษณะ!M17)</f>
        <v/>
      </c>
      <c r="N17" s="19" t="str">
        <f>IF(คุณลักษณะ!N17="","",คุณลักษณะ!N17)</f>
        <v/>
      </c>
      <c r="O17" s="19" t="str">
        <f>IF(คุณลักษณะ!O17="","",คุณลักษณะ!O17)</f>
        <v/>
      </c>
      <c r="P17" s="19" t="str">
        <f>IF(คุณลักษณะ!P17="","",คุณลักษณะ!P17)</f>
        <v/>
      </c>
      <c r="Q17" s="19" t="str">
        <f>IF(คุณลักษณะ!Q17="","",คุณลักษณะ!Q17)</f>
        <v/>
      </c>
      <c r="R17" s="19" t="str">
        <f>IF(คุณลักษณะ!R17="","",คุณลักษณะ!R17)</f>
        <v/>
      </c>
      <c r="S17" s="19" t="str">
        <f>IF(คุณลักษณะ!S17="","",คุณลักษณะ!S17)</f>
        <v/>
      </c>
      <c r="T17" s="19" t="str">
        <f>IF(คุณลักษณะ!T17="","",คุณลักษณะ!T17)</f>
        <v/>
      </c>
      <c r="U17" s="19" t="str">
        <f>IF(คุณลักษณะ!U17="","",คุณลักษณะ!U17)</f>
        <v/>
      </c>
      <c r="V17" s="19" t="str">
        <f>IF(คุณลักษณะ!V17="","",คุณลักษณะ!V17)</f>
        <v/>
      </c>
      <c r="W17" s="19" t="str">
        <f>IF(คุณลักษณะ!W17="","",คุณลักษณะ!W17)</f>
        <v/>
      </c>
      <c r="X17" s="19" t="str">
        <f>IF(คุณลักษณะ!X17="","",คุณลักษณะ!X17)</f>
        <v/>
      </c>
      <c r="Y17" s="243" t="str">
        <f>IF(คุณลักษณะ!Y17="","",คุณลักษณะ!Y17)</f>
        <v/>
      </c>
      <c r="Z17" s="243" t="str">
        <f>IF(คุณลักษณะ!Z17="","",คุณลักษณะ!Z17)</f>
        <v/>
      </c>
      <c r="AA17" s="246"/>
      <c r="AB17" s="14"/>
    </row>
    <row r="18" spans="2:28" ht="18.95" customHeight="1">
      <c r="B18" s="14"/>
      <c r="C18" s="17"/>
      <c r="D18" s="111" t="str">
        <f>IF(ข้อมูลนร.2!D15="","",ข้อมูลนร.2!D15)</f>
        <v/>
      </c>
      <c r="E18" s="621" t="str">
        <f>IF(ข้อมูลนร.2!G15="","",ข้อมูลนร.2!G15)</f>
        <v/>
      </c>
      <c r="F18" s="622"/>
      <c r="G18" s="19" t="str">
        <f>IF(คุณลักษณะ!G18="","",คุณลักษณะ!G18)</f>
        <v/>
      </c>
      <c r="H18" s="19" t="str">
        <f>IF(คุณลักษณะ!H18="","",คุณลักษณะ!H18)</f>
        <v/>
      </c>
      <c r="I18" s="19" t="str">
        <f>IF(คุณลักษณะ!I18="","",คุณลักษณะ!I18)</f>
        <v/>
      </c>
      <c r="J18" s="19" t="str">
        <f>IF(คุณลักษณะ!J18="","",คุณลักษณะ!J18)</f>
        <v/>
      </c>
      <c r="K18" s="19" t="str">
        <f>IF(คุณลักษณะ!K18="","",คุณลักษณะ!K18)</f>
        <v/>
      </c>
      <c r="L18" s="19" t="str">
        <f>IF(คุณลักษณะ!L18="","",คุณลักษณะ!L18)</f>
        <v/>
      </c>
      <c r="M18" s="19" t="str">
        <f>IF(คุณลักษณะ!M18="","",คุณลักษณะ!M18)</f>
        <v/>
      </c>
      <c r="N18" s="19" t="str">
        <f>IF(คุณลักษณะ!N18="","",คุณลักษณะ!N18)</f>
        <v/>
      </c>
      <c r="O18" s="19" t="str">
        <f>IF(คุณลักษณะ!O18="","",คุณลักษณะ!O18)</f>
        <v/>
      </c>
      <c r="P18" s="19" t="str">
        <f>IF(คุณลักษณะ!P18="","",คุณลักษณะ!P18)</f>
        <v/>
      </c>
      <c r="Q18" s="19" t="str">
        <f>IF(คุณลักษณะ!Q18="","",คุณลักษณะ!Q18)</f>
        <v/>
      </c>
      <c r="R18" s="19" t="str">
        <f>IF(คุณลักษณะ!R18="","",คุณลักษณะ!R18)</f>
        <v/>
      </c>
      <c r="S18" s="19" t="str">
        <f>IF(คุณลักษณะ!S18="","",คุณลักษณะ!S18)</f>
        <v/>
      </c>
      <c r="T18" s="19" t="str">
        <f>IF(คุณลักษณะ!T18="","",คุณลักษณะ!T18)</f>
        <v/>
      </c>
      <c r="U18" s="19" t="str">
        <f>IF(คุณลักษณะ!U18="","",คุณลักษณะ!U18)</f>
        <v/>
      </c>
      <c r="V18" s="19" t="str">
        <f>IF(คุณลักษณะ!V18="","",คุณลักษณะ!V18)</f>
        <v/>
      </c>
      <c r="W18" s="19" t="str">
        <f>IF(คุณลักษณะ!W18="","",คุณลักษณะ!W18)</f>
        <v/>
      </c>
      <c r="X18" s="19" t="str">
        <f>IF(คุณลักษณะ!X18="","",คุณลักษณะ!X18)</f>
        <v/>
      </c>
      <c r="Y18" s="243" t="str">
        <f>IF(คุณลักษณะ!Y18="","",คุณลักษณะ!Y18)</f>
        <v/>
      </c>
      <c r="Z18" s="243" t="str">
        <f>IF(คุณลักษณะ!Z18="","",คุณลักษณะ!Z18)</f>
        <v/>
      </c>
      <c r="AA18" s="246"/>
      <c r="AB18" s="14"/>
    </row>
    <row r="19" spans="2:28" ht="18.95" customHeight="1">
      <c r="B19" s="14"/>
      <c r="C19" s="17"/>
      <c r="D19" s="111" t="str">
        <f>IF(ข้อมูลนร.2!D16="","",ข้อมูลนร.2!D16)</f>
        <v/>
      </c>
      <c r="E19" s="621" t="str">
        <f>IF(ข้อมูลนร.2!G16="","",ข้อมูลนร.2!G16)</f>
        <v/>
      </c>
      <c r="F19" s="622"/>
      <c r="G19" s="19" t="str">
        <f>IF(คุณลักษณะ!G19="","",คุณลักษณะ!G19)</f>
        <v/>
      </c>
      <c r="H19" s="19" t="str">
        <f>IF(คุณลักษณะ!H19="","",คุณลักษณะ!H19)</f>
        <v/>
      </c>
      <c r="I19" s="19" t="str">
        <f>IF(คุณลักษณะ!I19="","",คุณลักษณะ!I19)</f>
        <v/>
      </c>
      <c r="J19" s="19" t="str">
        <f>IF(คุณลักษณะ!J19="","",คุณลักษณะ!J19)</f>
        <v/>
      </c>
      <c r="K19" s="19" t="str">
        <f>IF(คุณลักษณะ!K19="","",คุณลักษณะ!K19)</f>
        <v/>
      </c>
      <c r="L19" s="19" t="str">
        <f>IF(คุณลักษณะ!L19="","",คุณลักษณะ!L19)</f>
        <v/>
      </c>
      <c r="M19" s="19" t="str">
        <f>IF(คุณลักษณะ!M19="","",คุณลักษณะ!M19)</f>
        <v/>
      </c>
      <c r="N19" s="19" t="str">
        <f>IF(คุณลักษณะ!N19="","",คุณลักษณะ!N19)</f>
        <v/>
      </c>
      <c r="O19" s="19" t="str">
        <f>IF(คุณลักษณะ!O19="","",คุณลักษณะ!O19)</f>
        <v/>
      </c>
      <c r="P19" s="19" t="str">
        <f>IF(คุณลักษณะ!P19="","",คุณลักษณะ!P19)</f>
        <v/>
      </c>
      <c r="Q19" s="19" t="str">
        <f>IF(คุณลักษณะ!Q19="","",คุณลักษณะ!Q19)</f>
        <v/>
      </c>
      <c r="R19" s="19" t="str">
        <f>IF(คุณลักษณะ!R19="","",คุณลักษณะ!R19)</f>
        <v/>
      </c>
      <c r="S19" s="19" t="str">
        <f>IF(คุณลักษณะ!S19="","",คุณลักษณะ!S19)</f>
        <v/>
      </c>
      <c r="T19" s="19" t="str">
        <f>IF(คุณลักษณะ!T19="","",คุณลักษณะ!T19)</f>
        <v/>
      </c>
      <c r="U19" s="19" t="str">
        <f>IF(คุณลักษณะ!U19="","",คุณลักษณะ!U19)</f>
        <v/>
      </c>
      <c r="V19" s="19" t="str">
        <f>IF(คุณลักษณะ!V19="","",คุณลักษณะ!V19)</f>
        <v/>
      </c>
      <c r="W19" s="19" t="str">
        <f>IF(คุณลักษณะ!W19="","",คุณลักษณะ!W19)</f>
        <v/>
      </c>
      <c r="X19" s="19" t="str">
        <f>IF(คุณลักษณะ!X19="","",คุณลักษณะ!X19)</f>
        <v/>
      </c>
      <c r="Y19" s="243" t="str">
        <f>IF(คุณลักษณะ!Y19="","",คุณลักษณะ!Y19)</f>
        <v/>
      </c>
      <c r="Z19" s="243" t="str">
        <f>IF(คุณลักษณะ!Z19="","",คุณลักษณะ!Z19)</f>
        <v/>
      </c>
      <c r="AA19" s="246"/>
      <c r="AB19" s="14"/>
    </row>
    <row r="20" spans="2:28" ht="18.95" customHeight="1">
      <c r="B20" s="14"/>
      <c r="C20" s="17"/>
      <c r="D20" s="111" t="str">
        <f>IF(ข้อมูลนร.2!D17="","",ข้อมูลนร.2!D17)</f>
        <v/>
      </c>
      <c r="E20" s="621" t="str">
        <f>IF(ข้อมูลนร.2!G17="","",ข้อมูลนร.2!G17)</f>
        <v/>
      </c>
      <c r="F20" s="622"/>
      <c r="G20" s="19" t="str">
        <f>IF(คุณลักษณะ!G20="","",คุณลักษณะ!G20)</f>
        <v/>
      </c>
      <c r="H20" s="19" t="str">
        <f>IF(คุณลักษณะ!H20="","",คุณลักษณะ!H20)</f>
        <v/>
      </c>
      <c r="I20" s="19" t="str">
        <f>IF(คุณลักษณะ!I20="","",คุณลักษณะ!I20)</f>
        <v/>
      </c>
      <c r="J20" s="19" t="str">
        <f>IF(คุณลักษณะ!J20="","",คุณลักษณะ!J20)</f>
        <v/>
      </c>
      <c r="K20" s="19" t="str">
        <f>IF(คุณลักษณะ!K20="","",คุณลักษณะ!K20)</f>
        <v/>
      </c>
      <c r="L20" s="19" t="str">
        <f>IF(คุณลักษณะ!L20="","",คุณลักษณะ!L20)</f>
        <v/>
      </c>
      <c r="M20" s="19" t="str">
        <f>IF(คุณลักษณะ!M20="","",คุณลักษณะ!M20)</f>
        <v/>
      </c>
      <c r="N20" s="19" t="str">
        <f>IF(คุณลักษณะ!N20="","",คุณลักษณะ!N20)</f>
        <v/>
      </c>
      <c r="O20" s="19" t="str">
        <f>IF(คุณลักษณะ!O20="","",คุณลักษณะ!O20)</f>
        <v/>
      </c>
      <c r="P20" s="19" t="str">
        <f>IF(คุณลักษณะ!P20="","",คุณลักษณะ!P20)</f>
        <v/>
      </c>
      <c r="Q20" s="19" t="str">
        <f>IF(คุณลักษณะ!Q20="","",คุณลักษณะ!Q20)</f>
        <v/>
      </c>
      <c r="R20" s="19" t="str">
        <f>IF(คุณลักษณะ!R20="","",คุณลักษณะ!R20)</f>
        <v/>
      </c>
      <c r="S20" s="19" t="str">
        <f>IF(คุณลักษณะ!S20="","",คุณลักษณะ!S20)</f>
        <v/>
      </c>
      <c r="T20" s="19" t="str">
        <f>IF(คุณลักษณะ!T20="","",คุณลักษณะ!T20)</f>
        <v/>
      </c>
      <c r="U20" s="19" t="str">
        <f>IF(คุณลักษณะ!U20="","",คุณลักษณะ!U20)</f>
        <v/>
      </c>
      <c r="V20" s="19" t="str">
        <f>IF(คุณลักษณะ!V20="","",คุณลักษณะ!V20)</f>
        <v/>
      </c>
      <c r="W20" s="19" t="str">
        <f>IF(คุณลักษณะ!W20="","",คุณลักษณะ!W20)</f>
        <v/>
      </c>
      <c r="X20" s="19" t="str">
        <f>IF(คุณลักษณะ!X20="","",คุณลักษณะ!X20)</f>
        <v/>
      </c>
      <c r="Y20" s="243" t="str">
        <f>IF(คุณลักษณะ!Y20="","",คุณลักษณะ!Y20)</f>
        <v/>
      </c>
      <c r="Z20" s="243" t="str">
        <f>IF(คุณลักษณะ!Z20="","",คุณลักษณะ!Z20)</f>
        <v/>
      </c>
      <c r="AA20" s="246"/>
      <c r="AB20" s="14"/>
    </row>
    <row r="21" spans="2:28" ht="18.95" customHeight="1">
      <c r="B21" s="14"/>
      <c r="C21" s="17"/>
      <c r="D21" s="111" t="str">
        <f>IF(ข้อมูลนร.2!D18="","",ข้อมูลนร.2!D18)</f>
        <v/>
      </c>
      <c r="E21" s="621" t="str">
        <f>IF(ข้อมูลนร.2!G18="","",ข้อมูลนร.2!G18)</f>
        <v/>
      </c>
      <c r="F21" s="622"/>
      <c r="G21" s="19" t="str">
        <f>IF(คุณลักษณะ!G21="","",คุณลักษณะ!G21)</f>
        <v/>
      </c>
      <c r="H21" s="19" t="str">
        <f>IF(คุณลักษณะ!H21="","",คุณลักษณะ!H21)</f>
        <v/>
      </c>
      <c r="I21" s="19" t="str">
        <f>IF(คุณลักษณะ!I21="","",คุณลักษณะ!I21)</f>
        <v/>
      </c>
      <c r="J21" s="19" t="str">
        <f>IF(คุณลักษณะ!J21="","",คุณลักษณะ!J21)</f>
        <v/>
      </c>
      <c r="K21" s="19" t="str">
        <f>IF(คุณลักษณะ!K21="","",คุณลักษณะ!K21)</f>
        <v/>
      </c>
      <c r="L21" s="19" t="str">
        <f>IF(คุณลักษณะ!L21="","",คุณลักษณะ!L21)</f>
        <v/>
      </c>
      <c r="M21" s="19" t="str">
        <f>IF(คุณลักษณะ!M21="","",คุณลักษณะ!M21)</f>
        <v/>
      </c>
      <c r="N21" s="19" t="str">
        <f>IF(คุณลักษณะ!N21="","",คุณลักษณะ!N21)</f>
        <v/>
      </c>
      <c r="O21" s="19" t="str">
        <f>IF(คุณลักษณะ!O21="","",คุณลักษณะ!O21)</f>
        <v/>
      </c>
      <c r="P21" s="19" t="str">
        <f>IF(คุณลักษณะ!P21="","",คุณลักษณะ!P21)</f>
        <v/>
      </c>
      <c r="Q21" s="19" t="str">
        <f>IF(คุณลักษณะ!Q21="","",คุณลักษณะ!Q21)</f>
        <v/>
      </c>
      <c r="R21" s="19" t="str">
        <f>IF(คุณลักษณะ!R21="","",คุณลักษณะ!R21)</f>
        <v/>
      </c>
      <c r="S21" s="19" t="str">
        <f>IF(คุณลักษณะ!S21="","",คุณลักษณะ!S21)</f>
        <v/>
      </c>
      <c r="T21" s="19" t="str">
        <f>IF(คุณลักษณะ!T21="","",คุณลักษณะ!T21)</f>
        <v/>
      </c>
      <c r="U21" s="19" t="str">
        <f>IF(คุณลักษณะ!U21="","",คุณลักษณะ!U21)</f>
        <v/>
      </c>
      <c r="V21" s="19" t="str">
        <f>IF(คุณลักษณะ!V21="","",คุณลักษณะ!V21)</f>
        <v/>
      </c>
      <c r="W21" s="19" t="str">
        <f>IF(คุณลักษณะ!W21="","",คุณลักษณะ!W21)</f>
        <v/>
      </c>
      <c r="X21" s="19" t="str">
        <f>IF(คุณลักษณะ!X21="","",คุณลักษณะ!X21)</f>
        <v/>
      </c>
      <c r="Y21" s="243" t="str">
        <f>IF(คุณลักษณะ!Y21="","",คุณลักษณะ!Y21)</f>
        <v/>
      </c>
      <c r="Z21" s="243" t="str">
        <f>IF(คุณลักษณะ!Z21="","",คุณลักษณะ!Z21)</f>
        <v/>
      </c>
      <c r="AA21" s="246"/>
      <c r="AB21" s="14"/>
    </row>
    <row r="22" spans="2:28" ht="18.95" customHeight="1">
      <c r="B22" s="14"/>
      <c r="C22" s="17"/>
      <c r="D22" s="111" t="str">
        <f>IF(ข้อมูลนร.2!D19="","",ข้อมูลนร.2!D19)</f>
        <v/>
      </c>
      <c r="E22" s="621" t="str">
        <f>IF(ข้อมูลนร.2!G19="","",ข้อมูลนร.2!G19)</f>
        <v/>
      </c>
      <c r="F22" s="622"/>
      <c r="G22" s="19" t="str">
        <f>IF(คุณลักษณะ!G22="","",คุณลักษณะ!G22)</f>
        <v/>
      </c>
      <c r="H22" s="19" t="str">
        <f>IF(คุณลักษณะ!H22="","",คุณลักษณะ!H22)</f>
        <v/>
      </c>
      <c r="I22" s="19" t="str">
        <f>IF(คุณลักษณะ!I22="","",คุณลักษณะ!I22)</f>
        <v/>
      </c>
      <c r="J22" s="19" t="str">
        <f>IF(คุณลักษณะ!J22="","",คุณลักษณะ!J22)</f>
        <v/>
      </c>
      <c r="K22" s="19" t="str">
        <f>IF(คุณลักษณะ!K22="","",คุณลักษณะ!K22)</f>
        <v/>
      </c>
      <c r="L22" s="19" t="str">
        <f>IF(คุณลักษณะ!L22="","",คุณลักษณะ!L22)</f>
        <v/>
      </c>
      <c r="M22" s="19" t="str">
        <f>IF(คุณลักษณะ!M22="","",คุณลักษณะ!M22)</f>
        <v/>
      </c>
      <c r="N22" s="19" t="str">
        <f>IF(คุณลักษณะ!N22="","",คุณลักษณะ!N22)</f>
        <v/>
      </c>
      <c r="O22" s="19" t="str">
        <f>IF(คุณลักษณะ!O22="","",คุณลักษณะ!O22)</f>
        <v/>
      </c>
      <c r="P22" s="19" t="str">
        <f>IF(คุณลักษณะ!P22="","",คุณลักษณะ!P22)</f>
        <v/>
      </c>
      <c r="Q22" s="19" t="str">
        <f>IF(คุณลักษณะ!Q22="","",คุณลักษณะ!Q22)</f>
        <v/>
      </c>
      <c r="R22" s="19" t="str">
        <f>IF(คุณลักษณะ!R22="","",คุณลักษณะ!R22)</f>
        <v/>
      </c>
      <c r="S22" s="19" t="str">
        <f>IF(คุณลักษณะ!S22="","",คุณลักษณะ!S22)</f>
        <v/>
      </c>
      <c r="T22" s="19" t="str">
        <f>IF(คุณลักษณะ!T22="","",คุณลักษณะ!T22)</f>
        <v/>
      </c>
      <c r="U22" s="19" t="str">
        <f>IF(คุณลักษณะ!U22="","",คุณลักษณะ!U22)</f>
        <v/>
      </c>
      <c r="V22" s="19" t="str">
        <f>IF(คุณลักษณะ!V22="","",คุณลักษณะ!V22)</f>
        <v/>
      </c>
      <c r="W22" s="19" t="str">
        <f>IF(คุณลักษณะ!W22="","",คุณลักษณะ!W22)</f>
        <v/>
      </c>
      <c r="X22" s="19" t="str">
        <f>IF(คุณลักษณะ!X22="","",คุณลักษณะ!X22)</f>
        <v/>
      </c>
      <c r="Y22" s="243" t="str">
        <f>IF(คุณลักษณะ!Y22="","",คุณลักษณะ!Y22)</f>
        <v/>
      </c>
      <c r="Z22" s="243" t="str">
        <f>IF(คุณลักษณะ!Z22="","",คุณลักษณะ!Z22)</f>
        <v/>
      </c>
      <c r="AA22" s="246"/>
      <c r="AB22" s="14"/>
    </row>
    <row r="23" spans="2:28" ht="18.95" customHeight="1">
      <c r="B23" s="14"/>
      <c r="C23" s="17"/>
      <c r="D23" s="111" t="str">
        <f>IF(ข้อมูลนร.2!D20="","",ข้อมูลนร.2!D20)</f>
        <v/>
      </c>
      <c r="E23" s="621" t="str">
        <f>IF(ข้อมูลนร.2!G20="","",ข้อมูลนร.2!G20)</f>
        <v/>
      </c>
      <c r="F23" s="622"/>
      <c r="G23" s="19" t="str">
        <f>IF(คุณลักษณะ!G23="","",คุณลักษณะ!G23)</f>
        <v/>
      </c>
      <c r="H23" s="19" t="str">
        <f>IF(คุณลักษณะ!H23="","",คุณลักษณะ!H23)</f>
        <v/>
      </c>
      <c r="I23" s="19" t="str">
        <f>IF(คุณลักษณะ!I23="","",คุณลักษณะ!I23)</f>
        <v/>
      </c>
      <c r="J23" s="19" t="str">
        <f>IF(คุณลักษณะ!J23="","",คุณลักษณะ!J23)</f>
        <v/>
      </c>
      <c r="K23" s="19" t="str">
        <f>IF(คุณลักษณะ!K23="","",คุณลักษณะ!K23)</f>
        <v/>
      </c>
      <c r="L23" s="19" t="str">
        <f>IF(คุณลักษณะ!L23="","",คุณลักษณะ!L23)</f>
        <v/>
      </c>
      <c r="M23" s="19" t="str">
        <f>IF(คุณลักษณะ!M23="","",คุณลักษณะ!M23)</f>
        <v/>
      </c>
      <c r="N23" s="19" t="str">
        <f>IF(คุณลักษณะ!N23="","",คุณลักษณะ!N23)</f>
        <v/>
      </c>
      <c r="O23" s="19" t="str">
        <f>IF(คุณลักษณะ!O23="","",คุณลักษณะ!O23)</f>
        <v/>
      </c>
      <c r="P23" s="19" t="str">
        <f>IF(คุณลักษณะ!P23="","",คุณลักษณะ!P23)</f>
        <v/>
      </c>
      <c r="Q23" s="19" t="str">
        <f>IF(คุณลักษณะ!Q23="","",คุณลักษณะ!Q23)</f>
        <v/>
      </c>
      <c r="R23" s="19" t="str">
        <f>IF(คุณลักษณะ!R23="","",คุณลักษณะ!R23)</f>
        <v/>
      </c>
      <c r="S23" s="19" t="str">
        <f>IF(คุณลักษณะ!S23="","",คุณลักษณะ!S23)</f>
        <v/>
      </c>
      <c r="T23" s="19" t="str">
        <f>IF(คุณลักษณะ!T23="","",คุณลักษณะ!T23)</f>
        <v/>
      </c>
      <c r="U23" s="19" t="str">
        <f>IF(คุณลักษณะ!U23="","",คุณลักษณะ!U23)</f>
        <v/>
      </c>
      <c r="V23" s="19" t="str">
        <f>IF(คุณลักษณะ!V23="","",คุณลักษณะ!V23)</f>
        <v/>
      </c>
      <c r="W23" s="19" t="str">
        <f>IF(คุณลักษณะ!W23="","",คุณลักษณะ!W23)</f>
        <v/>
      </c>
      <c r="X23" s="19" t="str">
        <f>IF(คุณลักษณะ!X23="","",คุณลักษณะ!X23)</f>
        <v/>
      </c>
      <c r="Y23" s="243" t="str">
        <f>IF(คุณลักษณะ!Y23="","",คุณลักษณะ!Y23)</f>
        <v/>
      </c>
      <c r="Z23" s="243" t="str">
        <f>IF(คุณลักษณะ!Z23="","",คุณลักษณะ!Z23)</f>
        <v/>
      </c>
      <c r="AA23" s="246"/>
      <c r="AB23" s="14"/>
    </row>
    <row r="24" spans="2:28" ht="18.95" customHeight="1">
      <c r="B24" s="14"/>
      <c r="C24" s="17"/>
      <c r="D24" s="111" t="str">
        <f>IF(ข้อมูลนร.2!D21="","",ข้อมูลนร.2!D21)</f>
        <v/>
      </c>
      <c r="E24" s="621" t="str">
        <f>IF(ข้อมูลนร.2!G21="","",ข้อมูลนร.2!G21)</f>
        <v/>
      </c>
      <c r="F24" s="622"/>
      <c r="G24" s="19" t="str">
        <f>IF(คุณลักษณะ!G24="","",คุณลักษณะ!G24)</f>
        <v/>
      </c>
      <c r="H24" s="19" t="str">
        <f>IF(คุณลักษณะ!H24="","",คุณลักษณะ!H24)</f>
        <v/>
      </c>
      <c r="I24" s="19" t="str">
        <f>IF(คุณลักษณะ!I24="","",คุณลักษณะ!I24)</f>
        <v/>
      </c>
      <c r="J24" s="19" t="str">
        <f>IF(คุณลักษณะ!J24="","",คุณลักษณะ!J24)</f>
        <v/>
      </c>
      <c r="K24" s="19" t="str">
        <f>IF(คุณลักษณะ!K24="","",คุณลักษณะ!K24)</f>
        <v/>
      </c>
      <c r="L24" s="19" t="str">
        <f>IF(คุณลักษณะ!L24="","",คุณลักษณะ!L24)</f>
        <v/>
      </c>
      <c r="M24" s="19" t="str">
        <f>IF(คุณลักษณะ!M24="","",คุณลักษณะ!M24)</f>
        <v/>
      </c>
      <c r="N24" s="19" t="str">
        <f>IF(คุณลักษณะ!N24="","",คุณลักษณะ!N24)</f>
        <v/>
      </c>
      <c r="O24" s="19" t="str">
        <f>IF(คุณลักษณะ!O24="","",คุณลักษณะ!O24)</f>
        <v/>
      </c>
      <c r="P24" s="19" t="str">
        <f>IF(คุณลักษณะ!P24="","",คุณลักษณะ!P24)</f>
        <v/>
      </c>
      <c r="Q24" s="19" t="str">
        <f>IF(คุณลักษณะ!Q24="","",คุณลักษณะ!Q24)</f>
        <v/>
      </c>
      <c r="R24" s="19" t="str">
        <f>IF(คุณลักษณะ!R24="","",คุณลักษณะ!R24)</f>
        <v/>
      </c>
      <c r="S24" s="19" t="str">
        <f>IF(คุณลักษณะ!S24="","",คุณลักษณะ!S24)</f>
        <v/>
      </c>
      <c r="T24" s="19" t="str">
        <f>IF(คุณลักษณะ!T24="","",คุณลักษณะ!T24)</f>
        <v/>
      </c>
      <c r="U24" s="19" t="str">
        <f>IF(คุณลักษณะ!U24="","",คุณลักษณะ!U24)</f>
        <v/>
      </c>
      <c r="V24" s="19" t="str">
        <f>IF(คุณลักษณะ!V24="","",คุณลักษณะ!V24)</f>
        <v/>
      </c>
      <c r="W24" s="19" t="str">
        <f>IF(คุณลักษณะ!W24="","",คุณลักษณะ!W24)</f>
        <v/>
      </c>
      <c r="X24" s="19" t="str">
        <f>IF(คุณลักษณะ!X24="","",คุณลักษณะ!X24)</f>
        <v/>
      </c>
      <c r="Y24" s="243" t="str">
        <f>IF(คุณลักษณะ!Y24="","",คุณลักษณะ!Y24)</f>
        <v/>
      </c>
      <c r="Z24" s="243" t="str">
        <f>IF(คุณลักษณะ!Z24="","",คุณลักษณะ!Z24)</f>
        <v/>
      </c>
      <c r="AA24" s="246"/>
      <c r="AB24" s="14"/>
    </row>
    <row r="25" spans="2:28" ht="18.95" customHeight="1">
      <c r="B25" s="14"/>
      <c r="C25" s="17"/>
      <c r="D25" s="111" t="str">
        <f>IF(ข้อมูลนร.2!D22="","",ข้อมูลนร.2!D22)</f>
        <v/>
      </c>
      <c r="E25" s="621" t="str">
        <f>IF(ข้อมูลนร.2!G22="","",ข้อมูลนร.2!G22)</f>
        <v/>
      </c>
      <c r="F25" s="622"/>
      <c r="G25" s="19" t="str">
        <f>IF(คุณลักษณะ!G25="","",คุณลักษณะ!G25)</f>
        <v/>
      </c>
      <c r="H25" s="19" t="str">
        <f>IF(คุณลักษณะ!H25="","",คุณลักษณะ!H25)</f>
        <v/>
      </c>
      <c r="I25" s="19" t="str">
        <f>IF(คุณลักษณะ!I25="","",คุณลักษณะ!I25)</f>
        <v/>
      </c>
      <c r="J25" s="19" t="str">
        <f>IF(คุณลักษณะ!J25="","",คุณลักษณะ!J25)</f>
        <v/>
      </c>
      <c r="K25" s="19" t="str">
        <f>IF(คุณลักษณะ!K25="","",คุณลักษณะ!K25)</f>
        <v/>
      </c>
      <c r="L25" s="19" t="str">
        <f>IF(คุณลักษณะ!L25="","",คุณลักษณะ!L25)</f>
        <v/>
      </c>
      <c r="M25" s="19" t="str">
        <f>IF(คุณลักษณะ!M25="","",คุณลักษณะ!M25)</f>
        <v/>
      </c>
      <c r="N25" s="19" t="str">
        <f>IF(คุณลักษณะ!N25="","",คุณลักษณะ!N25)</f>
        <v/>
      </c>
      <c r="O25" s="19" t="str">
        <f>IF(คุณลักษณะ!O25="","",คุณลักษณะ!O25)</f>
        <v/>
      </c>
      <c r="P25" s="19" t="str">
        <f>IF(คุณลักษณะ!P25="","",คุณลักษณะ!P25)</f>
        <v/>
      </c>
      <c r="Q25" s="19" t="str">
        <f>IF(คุณลักษณะ!Q25="","",คุณลักษณะ!Q25)</f>
        <v/>
      </c>
      <c r="R25" s="19" t="str">
        <f>IF(คุณลักษณะ!R25="","",คุณลักษณะ!R25)</f>
        <v/>
      </c>
      <c r="S25" s="19" t="str">
        <f>IF(คุณลักษณะ!S25="","",คุณลักษณะ!S25)</f>
        <v/>
      </c>
      <c r="T25" s="19" t="str">
        <f>IF(คุณลักษณะ!T25="","",คุณลักษณะ!T25)</f>
        <v/>
      </c>
      <c r="U25" s="19" t="str">
        <f>IF(คุณลักษณะ!U25="","",คุณลักษณะ!U25)</f>
        <v/>
      </c>
      <c r="V25" s="19" t="str">
        <f>IF(คุณลักษณะ!V25="","",คุณลักษณะ!V25)</f>
        <v/>
      </c>
      <c r="W25" s="19" t="str">
        <f>IF(คุณลักษณะ!W25="","",คุณลักษณะ!W25)</f>
        <v/>
      </c>
      <c r="X25" s="19" t="str">
        <f>IF(คุณลักษณะ!X25="","",คุณลักษณะ!X25)</f>
        <v/>
      </c>
      <c r="Y25" s="243" t="str">
        <f>IF(คุณลักษณะ!Y25="","",คุณลักษณะ!Y25)</f>
        <v/>
      </c>
      <c r="Z25" s="243" t="str">
        <f>IF(คุณลักษณะ!Z25="","",คุณลักษณะ!Z25)</f>
        <v/>
      </c>
      <c r="AA25" s="246"/>
      <c r="AB25" s="14"/>
    </row>
    <row r="26" spans="2:28" ht="18.95" customHeight="1">
      <c r="B26" s="14"/>
      <c r="C26" s="17"/>
      <c r="D26" s="111" t="str">
        <f>IF(ข้อมูลนร.2!D23="","",ข้อมูลนร.2!D23)</f>
        <v/>
      </c>
      <c r="E26" s="621" t="str">
        <f>IF(ข้อมูลนร.2!G23="","",ข้อมูลนร.2!G23)</f>
        <v/>
      </c>
      <c r="F26" s="622"/>
      <c r="G26" s="19" t="str">
        <f>IF(คุณลักษณะ!G26="","",คุณลักษณะ!G26)</f>
        <v/>
      </c>
      <c r="H26" s="19" t="str">
        <f>IF(คุณลักษณะ!H26="","",คุณลักษณะ!H26)</f>
        <v/>
      </c>
      <c r="I26" s="19" t="str">
        <f>IF(คุณลักษณะ!I26="","",คุณลักษณะ!I26)</f>
        <v/>
      </c>
      <c r="J26" s="19" t="str">
        <f>IF(คุณลักษณะ!J26="","",คุณลักษณะ!J26)</f>
        <v/>
      </c>
      <c r="K26" s="19" t="str">
        <f>IF(คุณลักษณะ!K26="","",คุณลักษณะ!K26)</f>
        <v/>
      </c>
      <c r="L26" s="19" t="str">
        <f>IF(คุณลักษณะ!L26="","",คุณลักษณะ!L26)</f>
        <v/>
      </c>
      <c r="M26" s="19" t="str">
        <f>IF(คุณลักษณะ!M26="","",คุณลักษณะ!M26)</f>
        <v/>
      </c>
      <c r="N26" s="19" t="str">
        <f>IF(คุณลักษณะ!N26="","",คุณลักษณะ!N26)</f>
        <v/>
      </c>
      <c r="O26" s="19" t="str">
        <f>IF(คุณลักษณะ!O26="","",คุณลักษณะ!O26)</f>
        <v/>
      </c>
      <c r="P26" s="19" t="str">
        <f>IF(คุณลักษณะ!P26="","",คุณลักษณะ!P26)</f>
        <v/>
      </c>
      <c r="Q26" s="19" t="str">
        <f>IF(คุณลักษณะ!Q26="","",คุณลักษณะ!Q26)</f>
        <v/>
      </c>
      <c r="R26" s="19" t="str">
        <f>IF(คุณลักษณะ!R26="","",คุณลักษณะ!R26)</f>
        <v/>
      </c>
      <c r="S26" s="19" t="str">
        <f>IF(คุณลักษณะ!S26="","",คุณลักษณะ!S26)</f>
        <v/>
      </c>
      <c r="T26" s="19" t="str">
        <f>IF(คุณลักษณะ!T26="","",คุณลักษณะ!T26)</f>
        <v/>
      </c>
      <c r="U26" s="19" t="str">
        <f>IF(คุณลักษณะ!U26="","",คุณลักษณะ!U26)</f>
        <v/>
      </c>
      <c r="V26" s="19" t="str">
        <f>IF(คุณลักษณะ!V26="","",คุณลักษณะ!V26)</f>
        <v/>
      </c>
      <c r="W26" s="19" t="str">
        <f>IF(คุณลักษณะ!W26="","",คุณลักษณะ!W26)</f>
        <v/>
      </c>
      <c r="X26" s="19" t="str">
        <f>IF(คุณลักษณะ!X26="","",คุณลักษณะ!X26)</f>
        <v/>
      </c>
      <c r="Y26" s="243" t="str">
        <f>IF(คุณลักษณะ!Y26="","",คุณลักษณะ!Y26)</f>
        <v/>
      </c>
      <c r="Z26" s="243" t="str">
        <f>IF(คุณลักษณะ!Z26="","",คุณลักษณะ!Z26)</f>
        <v/>
      </c>
      <c r="AA26" s="246"/>
      <c r="AB26" s="14"/>
    </row>
    <row r="27" spans="2:28" ht="18.95" customHeight="1">
      <c r="B27" s="14"/>
      <c r="C27" s="17"/>
      <c r="D27" s="111" t="str">
        <f>IF(ข้อมูลนร.2!D24="","",ข้อมูลนร.2!D24)</f>
        <v/>
      </c>
      <c r="E27" s="621" t="str">
        <f>IF(ข้อมูลนร.2!G24="","",ข้อมูลนร.2!G24)</f>
        <v/>
      </c>
      <c r="F27" s="622"/>
      <c r="G27" s="19" t="str">
        <f>IF(คุณลักษณะ!G27="","",คุณลักษณะ!G27)</f>
        <v/>
      </c>
      <c r="H27" s="19" t="str">
        <f>IF(คุณลักษณะ!H27="","",คุณลักษณะ!H27)</f>
        <v/>
      </c>
      <c r="I27" s="19" t="str">
        <f>IF(คุณลักษณะ!I27="","",คุณลักษณะ!I27)</f>
        <v/>
      </c>
      <c r="J27" s="19" t="str">
        <f>IF(คุณลักษณะ!J27="","",คุณลักษณะ!J27)</f>
        <v/>
      </c>
      <c r="K27" s="19" t="str">
        <f>IF(คุณลักษณะ!K27="","",คุณลักษณะ!K27)</f>
        <v/>
      </c>
      <c r="L27" s="19" t="str">
        <f>IF(คุณลักษณะ!L27="","",คุณลักษณะ!L27)</f>
        <v/>
      </c>
      <c r="M27" s="19" t="str">
        <f>IF(คุณลักษณะ!M27="","",คุณลักษณะ!M27)</f>
        <v/>
      </c>
      <c r="N27" s="19" t="str">
        <f>IF(คุณลักษณะ!N27="","",คุณลักษณะ!N27)</f>
        <v/>
      </c>
      <c r="O27" s="19" t="str">
        <f>IF(คุณลักษณะ!O27="","",คุณลักษณะ!O27)</f>
        <v/>
      </c>
      <c r="P27" s="19" t="str">
        <f>IF(คุณลักษณะ!P27="","",คุณลักษณะ!P27)</f>
        <v/>
      </c>
      <c r="Q27" s="19" t="str">
        <f>IF(คุณลักษณะ!Q27="","",คุณลักษณะ!Q27)</f>
        <v/>
      </c>
      <c r="R27" s="19" t="str">
        <f>IF(คุณลักษณะ!R27="","",คุณลักษณะ!R27)</f>
        <v/>
      </c>
      <c r="S27" s="19" t="str">
        <f>IF(คุณลักษณะ!S27="","",คุณลักษณะ!S27)</f>
        <v/>
      </c>
      <c r="T27" s="19" t="str">
        <f>IF(คุณลักษณะ!T27="","",คุณลักษณะ!T27)</f>
        <v/>
      </c>
      <c r="U27" s="19" t="str">
        <f>IF(คุณลักษณะ!U27="","",คุณลักษณะ!U27)</f>
        <v/>
      </c>
      <c r="V27" s="19" t="str">
        <f>IF(คุณลักษณะ!V27="","",คุณลักษณะ!V27)</f>
        <v/>
      </c>
      <c r="W27" s="19" t="str">
        <f>IF(คุณลักษณะ!W27="","",คุณลักษณะ!W27)</f>
        <v/>
      </c>
      <c r="X27" s="19" t="str">
        <f>IF(คุณลักษณะ!X27="","",คุณลักษณะ!X27)</f>
        <v/>
      </c>
      <c r="Y27" s="243" t="str">
        <f>IF(คุณลักษณะ!Y27="","",คุณลักษณะ!Y27)</f>
        <v/>
      </c>
      <c r="Z27" s="243" t="str">
        <f>IF(คุณลักษณะ!Z27="","",คุณลักษณะ!Z27)</f>
        <v/>
      </c>
      <c r="AA27" s="246"/>
      <c r="AB27" s="14"/>
    </row>
    <row r="28" spans="2:28" ht="18.95" customHeight="1">
      <c r="B28" s="14"/>
      <c r="C28" s="17"/>
      <c r="D28" s="111" t="str">
        <f>IF(ข้อมูลนร.2!D25="","",ข้อมูลนร.2!D25)</f>
        <v/>
      </c>
      <c r="E28" s="621" t="str">
        <f>IF(ข้อมูลนร.2!G25="","",ข้อมูลนร.2!G25)</f>
        <v/>
      </c>
      <c r="F28" s="622"/>
      <c r="G28" s="19" t="str">
        <f>IF(คุณลักษณะ!G28="","",คุณลักษณะ!G28)</f>
        <v/>
      </c>
      <c r="H28" s="19" t="str">
        <f>IF(คุณลักษณะ!H28="","",คุณลักษณะ!H28)</f>
        <v/>
      </c>
      <c r="I28" s="19" t="str">
        <f>IF(คุณลักษณะ!I28="","",คุณลักษณะ!I28)</f>
        <v/>
      </c>
      <c r="J28" s="19" t="str">
        <f>IF(คุณลักษณะ!J28="","",คุณลักษณะ!J28)</f>
        <v/>
      </c>
      <c r="K28" s="19" t="str">
        <f>IF(คุณลักษณะ!K28="","",คุณลักษณะ!K28)</f>
        <v/>
      </c>
      <c r="L28" s="19" t="str">
        <f>IF(คุณลักษณะ!L28="","",คุณลักษณะ!L28)</f>
        <v/>
      </c>
      <c r="M28" s="19" t="str">
        <f>IF(คุณลักษณะ!M28="","",คุณลักษณะ!M28)</f>
        <v/>
      </c>
      <c r="N28" s="19" t="str">
        <f>IF(คุณลักษณะ!N28="","",คุณลักษณะ!N28)</f>
        <v/>
      </c>
      <c r="O28" s="19" t="str">
        <f>IF(คุณลักษณะ!O28="","",คุณลักษณะ!O28)</f>
        <v/>
      </c>
      <c r="P28" s="19" t="str">
        <f>IF(คุณลักษณะ!P28="","",คุณลักษณะ!P28)</f>
        <v/>
      </c>
      <c r="Q28" s="19" t="str">
        <f>IF(คุณลักษณะ!Q28="","",คุณลักษณะ!Q28)</f>
        <v/>
      </c>
      <c r="R28" s="19" t="str">
        <f>IF(คุณลักษณะ!R28="","",คุณลักษณะ!R28)</f>
        <v/>
      </c>
      <c r="S28" s="19" t="str">
        <f>IF(คุณลักษณะ!S28="","",คุณลักษณะ!S28)</f>
        <v/>
      </c>
      <c r="T28" s="19" t="str">
        <f>IF(คุณลักษณะ!T28="","",คุณลักษณะ!T28)</f>
        <v/>
      </c>
      <c r="U28" s="19" t="str">
        <f>IF(คุณลักษณะ!U28="","",คุณลักษณะ!U28)</f>
        <v/>
      </c>
      <c r="V28" s="19" t="str">
        <f>IF(คุณลักษณะ!V28="","",คุณลักษณะ!V28)</f>
        <v/>
      </c>
      <c r="W28" s="19" t="str">
        <f>IF(คุณลักษณะ!W28="","",คุณลักษณะ!W28)</f>
        <v/>
      </c>
      <c r="X28" s="19" t="str">
        <f>IF(คุณลักษณะ!X28="","",คุณลักษณะ!X28)</f>
        <v/>
      </c>
      <c r="Y28" s="243" t="str">
        <f>IF(คุณลักษณะ!Y28="","",คุณลักษณะ!Y28)</f>
        <v/>
      </c>
      <c r="Z28" s="243" t="str">
        <f>IF(คุณลักษณะ!Z28="","",คุณลักษณะ!Z28)</f>
        <v/>
      </c>
      <c r="AA28" s="246"/>
      <c r="AB28" s="14"/>
    </row>
    <row r="29" spans="2:28" ht="18.95" customHeight="1">
      <c r="B29" s="14"/>
      <c r="C29" s="17"/>
      <c r="D29" s="111" t="str">
        <f>IF(ข้อมูลนร.2!D26="","",ข้อมูลนร.2!D26)</f>
        <v/>
      </c>
      <c r="E29" s="621" t="str">
        <f>IF(ข้อมูลนร.2!G26="","",ข้อมูลนร.2!G26)</f>
        <v/>
      </c>
      <c r="F29" s="622"/>
      <c r="G29" s="19" t="str">
        <f>IF(คุณลักษณะ!G29="","",คุณลักษณะ!G29)</f>
        <v/>
      </c>
      <c r="H29" s="19" t="str">
        <f>IF(คุณลักษณะ!H29="","",คุณลักษณะ!H29)</f>
        <v/>
      </c>
      <c r="I29" s="19" t="str">
        <f>IF(คุณลักษณะ!I29="","",คุณลักษณะ!I29)</f>
        <v/>
      </c>
      <c r="J29" s="19" t="str">
        <f>IF(คุณลักษณะ!J29="","",คุณลักษณะ!J29)</f>
        <v/>
      </c>
      <c r="K29" s="19" t="str">
        <f>IF(คุณลักษณะ!K29="","",คุณลักษณะ!K29)</f>
        <v/>
      </c>
      <c r="L29" s="19" t="str">
        <f>IF(คุณลักษณะ!L29="","",คุณลักษณะ!L29)</f>
        <v/>
      </c>
      <c r="M29" s="19" t="str">
        <f>IF(คุณลักษณะ!M29="","",คุณลักษณะ!M29)</f>
        <v/>
      </c>
      <c r="N29" s="19" t="str">
        <f>IF(คุณลักษณะ!N29="","",คุณลักษณะ!N29)</f>
        <v/>
      </c>
      <c r="O29" s="19" t="str">
        <f>IF(คุณลักษณะ!O29="","",คุณลักษณะ!O29)</f>
        <v/>
      </c>
      <c r="P29" s="19" t="str">
        <f>IF(คุณลักษณะ!P29="","",คุณลักษณะ!P29)</f>
        <v/>
      </c>
      <c r="Q29" s="19" t="str">
        <f>IF(คุณลักษณะ!Q29="","",คุณลักษณะ!Q29)</f>
        <v/>
      </c>
      <c r="R29" s="19" t="str">
        <f>IF(คุณลักษณะ!R29="","",คุณลักษณะ!R29)</f>
        <v/>
      </c>
      <c r="S29" s="19" t="str">
        <f>IF(คุณลักษณะ!S29="","",คุณลักษณะ!S29)</f>
        <v/>
      </c>
      <c r="T29" s="19" t="str">
        <f>IF(คุณลักษณะ!T29="","",คุณลักษณะ!T29)</f>
        <v/>
      </c>
      <c r="U29" s="19" t="str">
        <f>IF(คุณลักษณะ!U29="","",คุณลักษณะ!U29)</f>
        <v/>
      </c>
      <c r="V29" s="19" t="str">
        <f>IF(คุณลักษณะ!V29="","",คุณลักษณะ!V29)</f>
        <v/>
      </c>
      <c r="W29" s="19" t="str">
        <f>IF(คุณลักษณะ!W29="","",คุณลักษณะ!W29)</f>
        <v/>
      </c>
      <c r="X29" s="19" t="str">
        <f>IF(คุณลักษณะ!X29="","",คุณลักษณะ!X29)</f>
        <v/>
      </c>
      <c r="Y29" s="243" t="str">
        <f>IF(คุณลักษณะ!Y29="","",คุณลักษณะ!Y29)</f>
        <v/>
      </c>
      <c r="Z29" s="243" t="str">
        <f>IF(คุณลักษณะ!Z29="","",คุณลักษณะ!Z29)</f>
        <v/>
      </c>
      <c r="AA29" s="246"/>
      <c r="AB29" s="14"/>
    </row>
    <row r="30" spans="2:28" ht="18.95" customHeight="1">
      <c r="B30" s="14"/>
      <c r="C30" s="17"/>
      <c r="D30" s="111" t="str">
        <f>IF(ข้อมูลนร.2!D27="","",ข้อมูลนร.2!D27)</f>
        <v/>
      </c>
      <c r="E30" s="621" t="str">
        <f>IF(ข้อมูลนร.2!G27="","",ข้อมูลนร.2!G27)</f>
        <v/>
      </c>
      <c r="F30" s="622"/>
      <c r="G30" s="19" t="str">
        <f>IF(คุณลักษณะ!G30="","",คุณลักษณะ!G30)</f>
        <v/>
      </c>
      <c r="H30" s="19" t="str">
        <f>IF(คุณลักษณะ!H30="","",คุณลักษณะ!H30)</f>
        <v/>
      </c>
      <c r="I30" s="19" t="str">
        <f>IF(คุณลักษณะ!I30="","",คุณลักษณะ!I30)</f>
        <v/>
      </c>
      <c r="J30" s="19" t="str">
        <f>IF(คุณลักษณะ!J30="","",คุณลักษณะ!J30)</f>
        <v/>
      </c>
      <c r="K30" s="19" t="str">
        <f>IF(คุณลักษณะ!K30="","",คุณลักษณะ!K30)</f>
        <v/>
      </c>
      <c r="L30" s="19" t="str">
        <f>IF(คุณลักษณะ!L30="","",คุณลักษณะ!L30)</f>
        <v/>
      </c>
      <c r="M30" s="19" t="str">
        <f>IF(คุณลักษณะ!M30="","",คุณลักษณะ!M30)</f>
        <v/>
      </c>
      <c r="N30" s="19" t="str">
        <f>IF(คุณลักษณะ!N30="","",คุณลักษณะ!N30)</f>
        <v/>
      </c>
      <c r="O30" s="19" t="str">
        <f>IF(คุณลักษณะ!O30="","",คุณลักษณะ!O30)</f>
        <v/>
      </c>
      <c r="P30" s="19" t="str">
        <f>IF(คุณลักษณะ!P30="","",คุณลักษณะ!P30)</f>
        <v/>
      </c>
      <c r="Q30" s="19" t="str">
        <f>IF(คุณลักษณะ!Q30="","",คุณลักษณะ!Q30)</f>
        <v/>
      </c>
      <c r="R30" s="19" t="str">
        <f>IF(คุณลักษณะ!R30="","",คุณลักษณะ!R30)</f>
        <v/>
      </c>
      <c r="S30" s="19" t="str">
        <f>IF(คุณลักษณะ!S30="","",คุณลักษณะ!S30)</f>
        <v/>
      </c>
      <c r="T30" s="19" t="str">
        <f>IF(คุณลักษณะ!T30="","",คุณลักษณะ!T30)</f>
        <v/>
      </c>
      <c r="U30" s="19" t="str">
        <f>IF(คุณลักษณะ!U30="","",คุณลักษณะ!U30)</f>
        <v/>
      </c>
      <c r="V30" s="19" t="str">
        <f>IF(คุณลักษณะ!V30="","",คุณลักษณะ!V30)</f>
        <v/>
      </c>
      <c r="W30" s="19" t="str">
        <f>IF(คุณลักษณะ!W30="","",คุณลักษณะ!W30)</f>
        <v/>
      </c>
      <c r="X30" s="19" t="str">
        <f>IF(คุณลักษณะ!X30="","",คุณลักษณะ!X30)</f>
        <v/>
      </c>
      <c r="Y30" s="243" t="str">
        <f>IF(คุณลักษณะ!Y30="","",คุณลักษณะ!Y30)</f>
        <v/>
      </c>
      <c r="Z30" s="243" t="str">
        <f>IF(คุณลักษณะ!Z30="","",คุณลักษณะ!Z30)</f>
        <v/>
      </c>
      <c r="AA30" s="246"/>
      <c r="AB30" s="14"/>
    </row>
    <row r="31" spans="2:28" ht="18.95" customHeight="1">
      <c r="B31" s="14"/>
      <c r="C31" s="17"/>
      <c r="D31" s="111" t="str">
        <f>IF(ข้อมูลนร.2!D28="","",ข้อมูลนร.2!D28)</f>
        <v/>
      </c>
      <c r="E31" s="621" t="str">
        <f>IF(ข้อมูลนร.2!G28="","",ข้อมูลนร.2!G28)</f>
        <v/>
      </c>
      <c r="F31" s="622"/>
      <c r="G31" s="19" t="str">
        <f>IF(คุณลักษณะ!G31="","",คุณลักษณะ!G31)</f>
        <v/>
      </c>
      <c r="H31" s="19" t="str">
        <f>IF(คุณลักษณะ!H31="","",คุณลักษณะ!H31)</f>
        <v/>
      </c>
      <c r="I31" s="19" t="str">
        <f>IF(คุณลักษณะ!I31="","",คุณลักษณะ!I31)</f>
        <v/>
      </c>
      <c r="J31" s="19" t="str">
        <f>IF(คุณลักษณะ!J31="","",คุณลักษณะ!J31)</f>
        <v/>
      </c>
      <c r="K31" s="19" t="str">
        <f>IF(คุณลักษณะ!K31="","",คุณลักษณะ!K31)</f>
        <v/>
      </c>
      <c r="L31" s="19" t="str">
        <f>IF(คุณลักษณะ!L31="","",คุณลักษณะ!L31)</f>
        <v/>
      </c>
      <c r="M31" s="19" t="str">
        <f>IF(คุณลักษณะ!M31="","",คุณลักษณะ!M31)</f>
        <v/>
      </c>
      <c r="N31" s="19" t="str">
        <f>IF(คุณลักษณะ!N31="","",คุณลักษณะ!N31)</f>
        <v/>
      </c>
      <c r="O31" s="19" t="str">
        <f>IF(คุณลักษณะ!O31="","",คุณลักษณะ!O31)</f>
        <v/>
      </c>
      <c r="P31" s="19" t="str">
        <f>IF(คุณลักษณะ!P31="","",คุณลักษณะ!P31)</f>
        <v/>
      </c>
      <c r="Q31" s="19" t="str">
        <f>IF(คุณลักษณะ!Q31="","",คุณลักษณะ!Q31)</f>
        <v/>
      </c>
      <c r="R31" s="19" t="str">
        <f>IF(คุณลักษณะ!R31="","",คุณลักษณะ!R31)</f>
        <v/>
      </c>
      <c r="S31" s="19" t="str">
        <f>IF(คุณลักษณะ!S31="","",คุณลักษณะ!S31)</f>
        <v/>
      </c>
      <c r="T31" s="19" t="str">
        <f>IF(คุณลักษณะ!T31="","",คุณลักษณะ!T31)</f>
        <v/>
      </c>
      <c r="U31" s="19" t="str">
        <f>IF(คุณลักษณะ!U31="","",คุณลักษณะ!U31)</f>
        <v/>
      </c>
      <c r="V31" s="19" t="str">
        <f>IF(คุณลักษณะ!V31="","",คุณลักษณะ!V31)</f>
        <v/>
      </c>
      <c r="W31" s="19" t="str">
        <f>IF(คุณลักษณะ!W31="","",คุณลักษณะ!W31)</f>
        <v/>
      </c>
      <c r="X31" s="19" t="str">
        <f>IF(คุณลักษณะ!X31="","",คุณลักษณะ!X31)</f>
        <v/>
      </c>
      <c r="Y31" s="243" t="str">
        <f>IF(คุณลักษณะ!Y31="","",คุณลักษณะ!Y31)</f>
        <v/>
      </c>
      <c r="Z31" s="243" t="str">
        <f>IF(คุณลักษณะ!Z31="","",คุณลักษณะ!Z31)</f>
        <v/>
      </c>
      <c r="AA31" s="246"/>
      <c r="AB31" s="14"/>
    </row>
    <row r="32" spans="2:28" ht="18.95" customHeight="1">
      <c r="B32" s="14"/>
      <c r="C32" s="17"/>
      <c r="D32" s="111" t="str">
        <f>IF(ข้อมูลนร.2!D29="","",ข้อมูลนร.2!D29)</f>
        <v/>
      </c>
      <c r="E32" s="621" t="str">
        <f>IF(ข้อมูลนร.2!G29="","",ข้อมูลนร.2!G29)</f>
        <v/>
      </c>
      <c r="F32" s="622"/>
      <c r="G32" s="19" t="str">
        <f>IF(คุณลักษณะ!G32="","",คุณลักษณะ!G32)</f>
        <v/>
      </c>
      <c r="H32" s="19" t="str">
        <f>IF(คุณลักษณะ!H32="","",คุณลักษณะ!H32)</f>
        <v/>
      </c>
      <c r="I32" s="19" t="str">
        <f>IF(คุณลักษณะ!I32="","",คุณลักษณะ!I32)</f>
        <v/>
      </c>
      <c r="J32" s="19" t="str">
        <f>IF(คุณลักษณะ!J32="","",คุณลักษณะ!J32)</f>
        <v/>
      </c>
      <c r="K32" s="19" t="str">
        <f>IF(คุณลักษณะ!K32="","",คุณลักษณะ!K32)</f>
        <v/>
      </c>
      <c r="L32" s="19" t="str">
        <f>IF(คุณลักษณะ!L32="","",คุณลักษณะ!L32)</f>
        <v/>
      </c>
      <c r="M32" s="19" t="str">
        <f>IF(คุณลักษณะ!M32="","",คุณลักษณะ!M32)</f>
        <v/>
      </c>
      <c r="N32" s="19" t="str">
        <f>IF(คุณลักษณะ!N32="","",คุณลักษณะ!N32)</f>
        <v/>
      </c>
      <c r="O32" s="19" t="str">
        <f>IF(คุณลักษณะ!O32="","",คุณลักษณะ!O32)</f>
        <v/>
      </c>
      <c r="P32" s="19" t="str">
        <f>IF(คุณลักษณะ!P32="","",คุณลักษณะ!P32)</f>
        <v/>
      </c>
      <c r="Q32" s="19" t="str">
        <f>IF(คุณลักษณะ!Q32="","",คุณลักษณะ!Q32)</f>
        <v/>
      </c>
      <c r="R32" s="19" t="str">
        <f>IF(คุณลักษณะ!R32="","",คุณลักษณะ!R32)</f>
        <v/>
      </c>
      <c r="S32" s="19" t="str">
        <f>IF(คุณลักษณะ!S32="","",คุณลักษณะ!S32)</f>
        <v/>
      </c>
      <c r="T32" s="19" t="str">
        <f>IF(คุณลักษณะ!T32="","",คุณลักษณะ!T32)</f>
        <v/>
      </c>
      <c r="U32" s="19" t="str">
        <f>IF(คุณลักษณะ!U32="","",คุณลักษณะ!U32)</f>
        <v/>
      </c>
      <c r="V32" s="19" t="str">
        <f>IF(คุณลักษณะ!V32="","",คุณลักษณะ!V32)</f>
        <v/>
      </c>
      <c r="W32" s="19" t="str">
        <f>IF(คุณลักษณะ!W32="","",คุณลักษณะ!W32)</f>
        <v/>
      </c>
      <c r="X32" s="19" t="str">
        <f>IF(คุณลักษณะ!X32="","",คุณลักษณะ!X32)</f>
        <v/>
      </c>
      <c r="Y32" s="243" t="str">
        <f>IF(คุณลักษณะ!Y32="","",คุณลักษณะ!Y32)</f>
        <v/>
      </c>
      <c r="Z32" s="243" t="str">
        <f>IF(คุณลักษณะ!Z32="","",คุณลักษณะ!Z32)</f>
        <v/>
      </c>
      <c r="AA32" s="246"/>
      <c r="AB32" s="14"/>
    </row>
    <row r="33" spans="2:28" ht="18.95" customHeight="1">
      <c r="B33" s="14"/>
      <c r="C33" s="17"/>
      <c r="D33" s="111" t="str">
        <f>IF(ข้อมูลนร.2!D30="","",ข้อมูลนร.2!D30)</f>
        <v/>
      </c>
      <c r="E33" s="621" t="str">
        <f>IF(ข้อมูลนร.2!G30="","",ข้อมูลนร.2!G30)</f>
        <v/>
      </c>
      <c r="F33" s="622"/>
      <c r="G33" s="19" t="str">
        <f>IF(คุณลักษณะ!G33="","",คุณลักษณะ!G33)</f>
        <v/>
      </c>
      <c r="H33" s="19" t="str">
        <f>IF(คุณลักษณะ!H33="","",คุณลักษณะ!H33)</f>
        <v/>
      </c>
      <c r="I33" s="19" t="str">
        <f>IF(คุณลักษณะ!I33="","",คุณลักษณะ!I33)</f>
        <v/>
      </c>
      <c r="J33" s="19" t="str">
        <f>IF(คุณลักษณะ!J33="","",คุณลักษณะ!J33)</f>
        <v/>
      </c>
      <c r="K33" s="19" t="str">
        <f>IF(คุณลักษณะ!K33="","",คุณลักษณะ!K33)</f>
        <v/>
      </c>
      <c r="L33" s="19" t="str">
        <f>IF(คุณลักษณะ!L33="","",คุณลักษณะ!L33)</f>
        <v/>
      </c>
      <c r="M33" s="19" t="str">
        <f>IF(คุณลักษณะ!M33="","",คุณลักษณะ!M33)</f>
        <v/>
      </c>
      <c r="N33" s="19" t="str">
        <f>IF(คุณลักษณะ!N33="","",คุณลักษณะ!N33)</f>
        <v/>
      </c>
      <c r="O33" s="19" t="str">
        <f>IF(คุณลักษณะ!O33="","",คุณลักษณะ!O33)</f>
        <v/>
      </c>
      <c r="P33" s="19" t="str">
        <f>IF(คุณลักษณะ!P33="","",คุณลักษณะ!P33)</f>
        <v/>
      </c>
      <c r="Q33" s="19" t="str">
        <f>IF(คุณลักษณะ!Q33="","",คุณลักษณะ!Q33)</f>
        <v/>
      </c>
      <c r="R33" s="19" t="str">
        <f>IF(คุณลักษณะ!R33="","",คุณลักษณะ!R33)</f>
        <v/>
      </c>
      <c r="S33" s="19" t="str">
        <f>IF(คุณลักษณะ!S33="","",คุณลักษณะ!S33)</f>
        <v/>
      </c>
      <c r="T33" s="19" t="str">
        <f>IF(คุณลักษณะ!T33="","",คุณลักษณะ!T33)</f>
        <v/>
      </c>
      <c r="U33" s="19" t="str">
        <f>IF(คุณลักษณะ!U33="","",คุณลักษณะ!U33)</f>
        <v/>
      </c>
      <c r="V33" s="19" t="str">
        <f>IF(คุณลักษณะ!V33="","",คุณลักษณะ!V33)</f>
        <v/>
      </c>
      <c r="W33" s="19" t="str">
        <f>IF(คุณลักษณะ!W33="","",คุณลักษณะ!W33)</f>
        <v/>
      </c>
      <c r="X33" s="19" t="str">
        <f>IF(คุณลักษณะ!X33="","",คุณลักษณะ!X33)</f>
        <v/>
      </c>
      <c r="Y33" s="243" t="str">
        <f>IF(คุณลักษณะ!Y33="","",คุณลักษณะ!Y33)</f>
        <v/>
      </c>
      <c r="Z33" s="243" t="str">
        <f>IF(คุณลักษณะ!Z33="","",คุณลักษณะ!Z33)</f>
        <v/>
      </c>
      <c r="AA33" s="246"/>
      <c r="AB33" s="14"/>
    </row>
    <row r="34" spans="2:28" ht="18.95" customHeight="1">
      <c r="B34" s="14"/>
      <c r="C34" s="17"/>
      <c r="D34" s="111" t="str">
        <f>IF(ข้อมูลนร.2!D31="","",ข้อมูลนร.2!D31)</f>
        <v/>
      </c>
      <c r="E34" s="621" t="str">
        <f>IF(ข้อมูลนร.2!G31="","",ข้อมูลนร.2!G31)</f>
        <v/>
      </c>
      <c r="F34" s="622"/>
      <c r="G34" s="19" t="str">
        <f>IF(คุณลักษณะ!G34="","",คุณลักษณะ!G34)</f>
        <v/>
      </c>
      <c r="H34" s="19" t="str">
        <f>IF(คุณลักษณะ!H34="","",คุณลักษณะ!H34)</f>
        <v/>
      </c>
      <c r="I34" s="19" t="str">
        <f>IF(คุณลักษณะ!I34="","",คุณลักษณะ!I34)</f>
        <v/>
      </c>
      <c r="J34" s="19" t="str">
        <f>IF(คุณลักษณะ!J34="","",คุณลักษณะ!J34)</f>
        <v/>
      </c>
      <c r="K34" s="19" t="str">
        <f>IF(คุณลักษณะ!K34="","",คุณลักษณะ!K34)</f>
        <v/>
      </c>
      <c r="L34" s="19" t="str">
        <f>IF(คุณลักษณะ!L34="","",คุณลักษณะ!L34)</f>
        <v/>
      </c>
      <c r="M34" s="19" t="str">
        <f>IF(คุณลักษณะ!M34="","",คุณลักษณะ!M34)</f>
        <v/>
      </c>
      <c r="N34" s="19" t="str">
        <f>IF(คุณลักษณะ!N34="","",คุณลักษณะ!N34)</f>
        <v/>
      </c>
      <c r="O34" s="19" t="str">
        <f>IF(คุณลักษณะ!O34="","",คุณลักษณะ!O34)</f>
        <v/>
      </c>
      <c r="P34" s="19" t="str">
        <f>IF(คุณลักษณะ!P34="","",คุณลักษณะ!P34)</f>
        <v/>
      </c>
      <c r="Q34" s="19" t="str">
        <f>IF(คุณลักษณะ!Q34="","",คุณลักษณะ!Q34)</f>
        <v/>
      </c>
      <c r="R34" s="19" t="str">
        <f>IF(คุณลักษณะ!R34="","",คุณลักษณะ!R34)</f>
        <v/>
      </c>
      <c r="S34" s="19" t="str">
        <f>IF(คุณลักษณะ!S34="","",คุณลักษณะ!S34)</f>
        <v/>
      </c>
      <c r="T34" s="19" t="str">
        <f>IF(คุณลักษณะ!T34="","",คุณลักษณะ!T34)</f>
        <v/>
      </c>
      <c r="U34" s="19" t="str">
        <f>IF(คุณลักษณะ!U34="","",คุณลักษณะ!U34)</f>
        <v/>
      </c>
      <c r="V34" s="19" t="str">
        <f>IF(คุณลักษณะ!V34="","",คุณลักษณะ!V34)</f>
        <v/>
      </c>
      <c r="W34" s="19" t="str">
        <f>IF(คุณลักษณะ!W34="","",คุณลักษณะ!W34)</f>
        <v/>
      </c>
      <c r="X34" s="19" t="str">
        <f>IF(คุณลักษณะ!X34="","",คุณลักษณะ!X34)</f>
        <v/>
      </c>
      <c r="Y34" s="243" t="str">
        <f>IF(คุณลักษณะ!Y34="","",คุณลักษณะ!Y34)</f>
        <v/>
      </c>
      <c r="Z34" s="243" t="str">
        <f>IF(คุณลักษณะ!Z34="","",คุณลักษณะ!Z34)</f>
        <v/>
      </c>
      <c r="AA34" s="246"/>
      <c r="AB34" s="14"/>
    </row>
    <row r="35" spans="2:28" ht="18.95" customHeight="1">
      <c r="B35" s="14"/>
      <c r="C35" s="17"/>
      <c r="D35" s="111" t="str">
        <f>IF(ข้อมูลนร.2!D32="","",ข้อมูลนร.2!D32)</f>
        <v/>
      </c>
      <c r="E35" s="621" t="str">
        <f>IF(ข้อมูลนร.2!G32="","",ข้อมูลนร.2!G32)</f>
        <v/>
      </c>
      <c r="F35" s="622"/>
      <c r="G35" s="19" t="str">
        <f>IF(คุณลักษณะ!G35="","",คุณลักษณะ!G35)</f>
        <v/>
      </c>
      <c r="H35" s="19" t="str">
        <f>IF(คุณลักษณะ!H35="","",คุณลักษณะ!H35)</f>
        <v/>
      </c>
      <c r="I35" s="19" t="str">
        <f>IF(คุณลักษณะ!I35="","",คุณลักษณะ!I35)</f>
        <v/>
      </c>
      <c r="J35" s="19" t="str">
        <f>IF(คุณลักษณะ!J35="","",คุณลักษณะ!J35)</f>
        <v/>
      </c>
      <c r="K35" s="19" t="str">
        <f>IF(คุณลักษณะ!K35="","",คุณลักษณะ!K35)</f>
        <v/>
      </c>
      <c r="L35" s="19" t="str">
        <f>IF(คุณลักษณะ!L35="","",คุณลักษณะ!L35)</f>
        <v/>
      </c>
      <c r="M35" s="19" t="str">
        <f>IF(คุณลักษณะ!M35="","",คุณลักษณะ!M35)</f>
        <v/>
      </c>
      <c r="N35" s="19" t="str">
        <f>IF(คุณลักษณะ!N35="","",คุณลักษณะ!N35)</f>
        <v/>
      </c>
      <c r="O35" s="19" t="str">
        <f>IF(คุณลักษณะ!O35="","",คุณลักษณะ!O35)</f>
        <v/>
      </c>
      <c r="P35" s="19" t="str">
        <f>IF(คุณลักษณะ!P35="","",คุณลักษณะ!P35)</f>
        <v/>
      </c>
      <c r="Q35" s="19" t="str">
        <f>IF(คุณลักษณะ!Q35="","",คุณลักษณะ!Q35)</f>
        <v/>
      </c>
      <c r="R35" s="19" t="str">
        <f>IF(คุณลักษณะ!R35="","",คุณลักษณะ!R35)</f>
        <v/>
      </c>
      <c r="S35" s="19" t="str">
        <f>IF(คุณลักษณะ!S35="","",คุณลักษณะ!S35)</f>
        <v/>
      </c>
      <c r="T35" s="19" t="str">
        <f>IF(คุณลักษณะ!T35="","",คุณลักษณะ!T35)</f>
        <v/>
      </c>
      <c r="U35" s="19" t="str">
        <f>IF(คุณลักษณะ!U35="","",คุณลักษณะ!U35)</f>
        <v/>
      </c>
      <c r="V35" s="19" t="str">
        <f>IF(คุณลักษณะ!V35="","",คุณลักษณะ!V35)</f>
        <v/>
      </c>
      <c r="W35" s="19" t="str">
        <f>IF(คุณลักษณะ!W35="","",คุณลักษณะ!W35)</f>
        <v/>
      </c>
      <c r="X35" s="19" t="str">
        <f>IF(คุณลักษณะ!X35="","",คุณลักษณะ!X35)</f>
        <v/>
      </c>
      <c r="Y35" s="243" t="str">
        <f>IF(คุณลักษณะ!Y35="","",คุณลักษณะ!Y35)</f>
        <v/>
      </c>
      <c r="Z35" s="243" t="str">
        <f>IF(คุณลักษณะ!Z35="","",คุณลักษณะ!Z35)</f>
        <v/>
      </c>
      <c r="AA35" s="246"/>
      <c r="AB35" s="14"/>
    </row>
    <row r="36" spans="2:28" ht="18.95" customHeight="1">
      <c r="B36" s="14"/>
      <c r="C36" s="17"/>
      <c r="D36" s="111" t="str">
        <f>IF(ข้อมูลนร.2!D33="","",ข้อมูลนร.2!D33)</f>
        <v/>
      </c>
      <c r="E36" s="621" t="str">
        <f>IF(ข้อมูลนร.2!G33="","",ข้อมูลนร.2!G33)</f>
        <v/>
      </c>
      <c r="F36" s="622"/>
      <c r="G36" s="19" t="str">
        <f>IF(คุณลักษณะ!G36="","",คุณลักษณะ!G36)</f>
        <v/>
      </c>
      <c r="H36" s="19" t="str">
        <f>IF(คุณลักษณะ!H36="","",คุณลักษณะ!H36)</f>
        <v/>
      </c>
      <c r="I36" s="19" t="str">
        <f>IF(คุณลักษณะ!I36="","",คุณลักษณะ!I36)</f>
        <v/>
      </c>
      <c r="J36" s="19" t="str">
        <f>IF(คุณลักษณะ!J36="","",คุณลักษณะ!J36)</f>
        <v/>
      </c>
      <c r="K36" s="19" t="str">
        <f>IF(คุณลักษณะ!K36="","",คุณลักษณะ!K36)</f>
        <v/>
      </c>
      <c r="L36" s="19" t="str">
        <f>IF(คุณลักษณะ!L36="","",คุณลักษณะ!L36)</f>
        <v/>
      </c>
      <c r="M36" s="19" t="str">
        <f>IF(คุณลักษณะ!M36="","",คุณลักษณะ!M36)</f>
        <v/>
      </c>
      <c r="N36" s="19" t="str">
        <f>IF(คุณลักษณะ!N36="","",คุณลักษณะ!N36)</f>
        <v/>
      </c>
      <c r="O36" s="19" t="str">
        <f>IF(คุณลักษณะ!O36="","",คุณลักษณะ!O36)</f>
        <v/>
      </c>
      <c r="P36" s="19" t="str">
        <f>IF(คุณลักษณะ!P36="","",คุณลักษณะ!P36)</f>
        <v/>
      </c>
      <c r="Q36" s="19" t="str">
        <f>IF(คุณลักษณะ!Q36="","",คุณลักษณะ!Q36)</f>
        <v/>
      </c>
      <c r="R36" s="19" t="str">
        <f>IF(คุณลักษณะ!R36="","",คุณลักษณะ!R36)</f>
        <v/>
      </c>
      <c r="S36" s="19" t="str">
        <f>IF(คุณลักษณะ!S36="","",คุณลักษณะ!S36)</f>
        <v/>
      </c>
      <c r="T36" s="19" t="str">
        <f>IF(คุณลักษณะ!T36="","",คุณลักษณะ!T36)</f>
        <v/>
      </c>
      <c r="U36" s="19" t="str">
        <f>IF(คุณลักษณะ!U36="","",คุณลักษณะ!U36)</f>
        <v/>
      </c>
      <c r="V36" s="19" t="str">
        <f>IF(คุณลักษณะ!V36="","",คุณลักษณะ!V36)</f>
        <v/>
      </c>
      <c r="W36" s="19" t="str">
        <f>IF(คุณลักษณะ!W36="","",คุณลักษณะ!W36)</f>
        <v/>
      </c>
      <c r="X36" s="19" t="str">
        <f>IF(คุณลักษณะ!X36="","",คุณลักษณะ!X36)</f>
        <v/>
      </c>
      <c r="Y36" s="243" t="str">
        <f>IF(คุณลักษณะ!Y36="","",คุณลักษณะ!Y36)</f>
        <v/>
      </c>
      <c r="Z36" s="243" t="str">
        <f>IF(คุณลักษณะ!Z36="","",คุณลักษณะ!Z36)</f>
        <v/>
      </c>
      <c r="AA36" s="246"/>
      <c r="AB36" s="14"/>
    </row>
    <row r="37" spans="2:28" ht="18.95" customHeight="1">
      <c r="B37" s="14"/>
      <c r="C37" s="17"/>
      <c r="D37" s="111" t="str">
        <f>IF(ข้อมูลนร.2!D34="","",ข้อมูลนร.2!D34)</f>
        <v/>
      </c>
      <c r="E37" s="621" t="str">
        <f>IF(ข้อมูลนร.2!G34="","",ข้อมูลนร.2!G34)</f>
        <v/>
      </c>
      <c r="F37" s="622"/>
      <c r="G37" s="19" t="str">
        <f>IF(คุณลักษณะ!G37="","",คุณลักษณะ!G37)</f>
        <v/>
      </c>
      <c r="H37" s="19" t="str">
        <f>IF(คุณลักษณะ!H37="","",คุณลักษณะ!H37)</f>
        <v/>
      </c>
      <c r="I37" s="19" t="str">
        <f>IF(คุณลักษณะ!I37="","",คุณลักษณะ!I37)</f>
        <v/>
      </c>
      <c r="J37" s="19" t="str">
        <f>IF(คุณลักษณะ!J37="","",คุณลักษณะ!J37)</f>
        <v/>
      </c>
      <c r="K37" s="19" t="str">
        <f>IF(คุณลักษณะ!K37="","",คุณลักษณะ!K37)</f>
        <v/>
      </c>
      <c r="L37" s="19" t="str">
        <f>IF(คุณลักษณะ!L37="","",คุณลักษณะ!L37)</f>
        <v/>
      </c>
      <c r="M37" s="19" t="str">
        <f>IF(คุณลักษณะ!M37="","",คุณลักษณะ!M37)</f>
        <v/>
      </c>
      <c r="N37" s="19" t="str">
        <f>IF(คุณลักษณะ!N37="","",คุณลักษณะ!N37)</f>
        <v/>
      </c>
      <c r="O37" s="19" t="str">
        <f>IF(คุณลักษณะ!O37="","",คุณลักษณะ!O37)</f>
        <v/>
      </c>
      <c r="P37" s="19" t="str">
        <f>IF(คุณลักษณะ!P37="","",คุณลักษณะ!P37)</f>
        <v/>
      </c>
      <c r="Q37" s="19" t="str">
        <f>IF(คุณลักษณะ!Q37="","",คุณลักษณะ!Q37)</f>
        <v/>
      </c>
      <c r="R37" s="19" t="str">
        <f>IF(คุณลักษณะ!R37="","",คุณลักษณะ!R37)</f>
        <v/>
      </c>
      <c r="S37" s="19" t="str">
        <f>IF(คุณลักษณะ!S37="","",คุณลักษณะ!S37)</f>
        <v/>
      </c>
      <c r="T37" s="19" t="str">
        <f>IF(คุณลักษณะ!T37="","",คุณลักษณะ!T37)</f>
        <v/>
      </c>
      <c r="U37" s="19" t="str">
        <f>IF(คุณลักษณะ!U37="","",คุณลักษณะ!U37)</f>
        <v/>
      </c>
      <c r="V37" s="19" t="str">
        <f>IF(คุณลักษณะ!V37="","",คุณลักษณะ!V37)</f>
        <v/>
      </c>
      <c r="W37" s="19" t="str">
        <f>IF(คุณลักษณะ!W37="","",คุณลักษณะ!W37)</f>
        <v/>
      </c>
      <c r="X37" s="19" t="str">
        <f>IF(คุณลักษณะ!X37="","",คุณลักษณะ!X37)</f>
        <v/>
      </c>
      <c r="Y37" s="243" t="str">
        <f>IF(คุณลักษณะ!Y37="","",คุณลักษณะ!Y37)</f>
        <v/>
      </c>
      <c r="Z37" s="243" t="str">
        <f>IF(คุณลักษณะ!Z37="","",คุณลักษณะ!Z37)</f>
        <v/>
      </c>
      <c r="AA37" s="246"/>
      <c r="AB37" s="14"/>
    </row>
    <row r="38" spans="2:28" ht="18.95" customHeight="1">
      <c r="B38" s="14"/>
      <c r="C38" s="17"/>
      <c r="D38" s="111" t="str">
        <f>IF(ข้อมูลนร.2!D35="","",ข้อมูลนร.2!D35)</f>
        <v/>
      </c>
      <c r="E38" s="621" t="str">
        <f>IF(ข้อมูลนร.2!G35="","",ข้อมูลนร.2!G35)</f>
        <v/>
      </c>
      <c r="F38" s="622"/>
      <c r="G38" s="19" t="str">
        <f>IF(คุณลักษณะ!G38="","",คุณลักษณะ!G38)</f>
        <v/>
      </c>
      <c r="H38" s="19" t="str">
        <f>IF(คุณลักษณะ!H38="","",คุณลักษณะ!H38)</f>
        <v/>
      </c>
      <c r="I38" s="19" t="str">
        <f>IF(คุณลักษณะ!I38="","",คุณลักษณะ!I38)</f>
        <v/>
      </c>
      <c r="J38" s="19" t="str">
        <f>IF(คุณลักษณะ!J38="","",คุณลักษณะ!J38)</f>
        <v/>
      </c>
      <c r="K38" s="19" t="str">
        <f>IF(คุณลักษณะ!K38="","",คุณลักษณะ!K38)</f>
        <v/>
      </c>
      <c r="L38" s="19" t="str">
        <f>IF(คุณลักษณะ!L38="","",คุณลักษณะ!L38)</f>
        <v/>
      </c>
      <c r="M38" s="19" t="str">
        <f>IF(คุณลักษณะ!M38="","",คุณลักษณะ!M38)</f>
        <v/>
      </c>
      <c r="N38" s="19" t="str">
        <f>IF(คุณลักษณะ!N38="","",คุณลักษณะ!N38)</f>
        <v/>
      </c>
      <c r="O38" s="19" t="str">
        <f>IF(คุณลักษณะ!O38="","",คุณลักษณะ!O38)</f>
        <v/>
      </c>
      <c r="P38" s="19" t="str">
        <f>IF(คุณลักษณะ!P38="","",คุณลักษณะ!P38)</f>
        <v/>
      </c>
      <c r="Q38" s="19" t="str">
        <f>IF(คุณลักษณะ!Q38="","",คุณลักษณะ!Q38)</f>
        <v/>
      </c>
      <c r="R38" s="19" t="str">
        <f>IF(คุณลักษณะ!R38="","",คุณลักษณะ!R38)</f>
        <v/>
      </c>
      <c r="S38" s="19" t="str">
        <f>IF(คุณลักษณะ!S38="","",คุณลักษณะ!S38)</f>
        <v/>
      </c>
      <c r="T38" s="19" t="str">
        <f>IF(คุณลักษณะ!T38="","",คุณลักษณะ!T38)</f>
        <v/>
      </c>
      <c r="U38" s="19" t="str">
        <f>IF(คุณลักษณะ!U38="","",คุณลักษณะ!U38)</f>
        <v/>
      </c>
      <c r="V38" s="19" t="str">
        <f>IF(คุณลักษณะ!V38="","",คุณลักษณะ!V38)</f>
        <v/>
      </c>
      <c r="W38" s="19" t="str">
        <f>IF(คุณลักษณะ!W38="","",คุณลักษณะ!W38)</f>
        <v/>
      </c>
      <c r="X38" s="19" t="str">
        <f>IF(คุณลักษณะ!X38="","",คุณลักษณะ!X38)</f>
        <v/>
      </c>
      <c r="Y38" s="243" t="str">
        <f>IF(คุณลักษณะ!Y38="","",คุณลักษณะ!Y38)</f>
        <v/>
      </c>
      <c r="Z38" s="243" t="str">
        <f>IF(คุณลักษณะ!Z38="","",คุณลักษณะ!Z38)</f>
        <v/>
      </c>
      <c r="AA38" s="246"/>
      <c r="AB38" s="14"/>
    </row>
    <row r="39" spans="2:28" ht="18.95" customHeight="1">
      <c r="B39" s="14"/>
      <c r="C39" s="17"/>
      <c r="D39" s="111" t="str">
        <f>IF(ข้อมูลนร.2!D36="","",ข้อมูลนร.2!D36)</f>
        <v/>
      </c>
      <c r="E39" s="621" t="str">
        <f>IF(ข้อมูลนร.2!G36="","",ข้อมูลนร.2!G36)</f>
        <v/>
      </c>
      <c r="F39" s="622"/>
      <c r="G39" s="19" t="str">
        <f>IF(คุณลักษณะ!G39="","",คุณลักษณะ!G39)</f>
        <v/>
      </c>
      <c r="H39" s="19" t="str">
        <f>IF(คุณลักษณะ!H39="","",คุณลักษณะ!H39)</f>
        <v/>
      </c>
      <c r="I39" s="19" t="str">
        <f>IF(คุณลักษณะ!I39="","",คุณลักษณะ!I39)</f>
        <v/>
      </c>
      <c r="J39" s="19" t="str">
        <f>IF(คุณลักษณะ!J39="","",คุณลักษณะ!J39)</f>
        <v/>
      </c>
      <c r="K39" s="19" t="str">
        <f>IF(คุณลักษณะ!K39="","",คุณลักษณะ!K39)</f>
        <v/>
      </c>
      <c r="L39" s="19" t="str">
        <f>IF(คุณลักษณะ!L39="","",คุณลักษณะ!L39)</f>
        <v/>
      </c>
      <c r="M39" s="19" t="str">
        <f>IF(คุณลักษณะ!M39="","",คุณลักษณะ!M39)</f>
        <v/>
      </c>
      <c r="N39" s="19" t="str">
        <f>IF(คุณลักษณะ!N39="","",คุณลักษณะ!N39)</f>
        <v/>
      </c>
      <c r="O39" s="19" t="str">
        <f>IF(คุณลักษณะ!O39="","",คุณลักษณะ!O39)</f>
        <v/>
      </c>
      <c r="P39" s="19" t="str">
        <f>IF(คุณลักษณะ!P39="","",คุณลักษณะ!P39)</f>
        <v/>
      </c>
      <c r="Q39" s="19" t="str">
        <f>IF(คุณลักษณะ!Q39="","",คุณลักษณะ!Q39)</f>
        <v/>
      </c>
      <c r="R39" s="19" t="str">
        <f>IF(คุณลักษณะ!R39="","",คุณลักษณะ!R39)</f>
        <v/>
      </c>
      <c r="S39" s="19" t="str">
        <f>IF(คุณลักษณะ!S39="","",คุณลักษณะ!S39)</f>
        <v/>
      </c>
      <c r="T39" s="19" t="str">
        <f>IF(คุณลักษณะ!T39="","",คุณลักษณะ!T39)</f>
        <v/>
      </c>
      <c r="U39" s="19" t="str">
        <f>IF(คุณลักษณะ!U39="","",คุณลักษณะ!U39)</f>
        <v/>
      </c>
      <c r="V39" s="19" t="str">
        <f>IF(คุณลักษณะ!V39="","",คุณลักษณะ!V39)</f>
        <v/>
      </c>
      <c r="W39" s="19" t="str">
        <f>IF(คุณลักษณะ!W39="","",คุณลักษณะ!W39)</f>
        <v/>
      </c>
      <c r="X39" s="19" t="str">
        <f>IF(คุณลักษณะ!X39="","",คุณลักษณะ!X39)</f>
        <v/>
      </c>
      <c r="Y39" s="243" t="str">
        <f>IF(คุณลักษณะ!Y39="","",คุณลักษณะ!Y39)</f>
        <v/>
      </c>
      <c r="Z39" s="243" t="str">
        <f>IF(คุณลักษณะ!Z39="","",คุณลักษณะ!Z39)</f>
        <v/>
      </c>
      <c r="AA39" s="246"/>
      <c r="AB39" s="14"/>
    </row>
    <row r="40" spans="2:28" ht="18.95" customHeight="1">
      <c r="B40" s="14"/>
      <c r="C40" s="17"/>
      <c r="D40" s="111" t="str">
        <f>IF(ข้อมูลนร.2!D37="","",ข้อมูลนร.2!D37)</f>
        <v/>
      </c>
      <c r="E40" s="621" t="str">
        <f>IF(ข้อมูลนร.2!G37="","",ข้อมูลนร.2!G37)</f>
        <v/>
      </c>
      <c r="F40" s="622"/>
      <c r="G40" s="19" t="str">
        <f>IF(คุณลักษณะ!G40="","",คุณลักษณะ!G40)</f>
        <v/>
      </c>
      <c r="H40" s="19" t="str">
        <f>IF(คุณลักษณะ!H40="","",คุณลักษณะ!H40)</f>
        <v/>
      </c>
      <c r="I40" s="19" t="str">
        <f>IF(คุณลักษณะ!I40="","",คุณลักษณะ!I40)</f>
        <v/>
      </c>
      <c r="J40" s="19" t="str">
        <f>IF(คุณลักษณะ!J40="","",คุณลักษณะ!J40)</f>
        <v/>
      </c>
      <c r="K40" s="19" t="str">
        <f>IF(คุณลักษณะ!K40="","",คุณลักษณะ!K40)</f>
        <v/>
      </c>
      <c r="L40" s="19" t="str">
        <f>IF(คุณลักษณะ!L40="","",คุณลักษณะ!L40)</f>
        <v/>
      </c>
      <c r="M40" s="19" t="str">
        <f>IF(คุณลักษณะ!M40="","",คุณลักษณะ!M40)</f>
        <v/>
      </c>
      <c r="N40" s="19" t="str">
        <f>IF(คุณลักษณะ!N40="","",คุณลักษณะ!N40)</f>
        <v/>
      </c>
      <c r="O40" s="19" t="str">
        <f>IF(คุณลักษณะ!O40="","",คุณลักษณะ!O40)</f>
        <v/>
      </c>
      <c r="P40" s="19" t="str">
        <f>IF(คุณลักษณะ!P40="","",คุณลักษณะ!P40)</f>
        <v/>
      </c>
      <c r="Q40" s="19" t="str">
        <f>IF(คุณลักษณะ!Q40="","",คุณลักษณะ!Q40)</f>
        <v/>
      </c>
      <c r="R40" s="19" t="str">
        <f>IF(คุณลักษณะ!R40="","",คุณลักษณะ!R40)</f>
        <v/>
      </c>
      <c r="S40" s="19" t="str">
        <f>IF(คุณลักษณะ!S40="","",คุณลักษณะ!S40)</f>
        <v/>
      </c>
      <c r="T40" s="19" t="str">
        <f>IF(คุณลักษณะ!T40="","",คุณลักษณะ!T40)</f>
        <v/>
      </c>
      <c r="U40" s="19" t="str">
        <f>IF(คุณลักษณะ!U40="","",คุณลักษณะ!U40)</f>
        <v/>
      </c>
      <c r="V40" s="19" t="str">
        <f>IF(คุณลักษณะ!V40="","",คุณลักษณะ!V40)</f>
        <v/>
      </c>
      <c r="W40" s="19" t="str">
        <f>IF(คุณลักษณะ!W40="","",คุณลักษณะ!W40)</f>
        <v/>
      </c>
      <c r="X40" s="19" t="str">
        <f>IF(คุณลักษณะ!X40="","",คุณลักษณะ!X40)</f>
        <v/>
      </c>
      <c r="Y40" s="243" t="str">
        <f>IF(คุณลักษณะ!Y40="","",คุณลักษณะ!Y40)</f>
        <v/>
      </c>
      <c r="Z40" s="243" t="str">
        <f>IF(คุณลักษณะ!Z40="","",คุณลักษณะ!Z40)</f>
        <v/>
      </c>
      <c r="AA40" s="246"/>
      <c r="AB40" s="14"/>
    </row>
    <row r="41" spans="2:28" ht="18.95" customHeight="1">
      <c r="B41" s="14"/>
      <c r="C41" s="17"/>
      <c r="D41" s="111" t="str">
        <f>IF(ข้อมูลนร.2!D38="","",ข้อมูลนร.2!D38)</f>
        <v/>
      </c>
      <c r="E41" s="621" t="str">
        <f>IF(ข้อมูลนร.2!G38="","",ข้อมูลนร.2!G38)</f>
        <v/>
      </c>
      <c r="F41" s="622"/>
      <c r="G41" s="19" t="str">
        <f>IF(คุณลักษณะ!G41="","",คุณลักษณะ!G41)</f>
        <v/>
      </c>
      <c r="H41" s="19" t="str">
        <f>IF(คุณลักษณะ!H41="","",คุณลักษณะ!H41)</f>
        <v/>
      </c>
      <c r="I41" s="19" t="str">
        <f>IF(คุณลักษณะ!I41="","",คุณลักษณะ!I41)</f>
        <v/>
      </c>
      <c r="J41" s="19" t="str">
        <f>IF(คุณลักษณะ!J41="","",คุณลักษณะ!J41)</f>
        <v/>
      </c>
      <c r="K41" s="19" t="str">
        <f>IF(คุณลักษณะ!K41="","",คุณลักษณะ!K41)</f>
        <v/>
      </c>
      <c r="L41" s="19" t="str">
        <f>IF(คุณลักษณะ!L41="","",คุณลักษณะ!L41)</f>
        <v/>
      </c>
      <c r="M41" s="19" t="str">
        <f>IF(คุณลักษณะ!M41="","",คุณลักษณะ!M41)</f>
        <v/>
      </c>
      <c r="N41" s="19" t="str">
        <f>IF(คุณลักษณะ!N41="","",คุณลักษณะ!N41)</f>
        <v/>
      </c>
      <c r="O41" s="19" t="str">
        <f>IF(คุณลักษณะ!O41="","",คุณลักษณะ!O41)</f>
        <v/>
      </c>
      <c r="P41" s="19" t="str">
        <f>IF(คุณลักษณะ!P41="","",คุณลักษณะ!P41)</f>
        <v/>
      </c>
      <c r="Q41" s="19" t="str">
        <f>IF(คุณลักษณะ!Q41="","",คุณลักษณะ!Q41)</f>
        <v/>
      </c>
      <c r="R41" s="19" t="str">
        <f>IF(คุณลักษณะ!R41="","",คุณลักษณะ!R41)</f>
        <v/>
      </c>
      <c r="S41" s="19" t="str">
        <f>IF(คุณลักษณะ!S41="","",คุณลักษณะ!S41)</f>
        <v/>
      </c>
      <c r="T41" s="19" t="str">
        <f>IF(คุณลักษณะ!T41="","",คุณลักษณะ!T41)</f>
        <v/>
      </c>
      <c r="U41" s="19" t="str">
        <f>IF(คุณลักษณะ!U41="","",คุณลักษณะ!U41)</f>
        <v/>
      </c>
      <c r="V41" s="19" t="str">
        <f>IF(คุณลักษณะ!V41="","",คุณลักษณะ!V41)</f>
        <v/>
      </c>
      <c r="W41" s="19" t="str">
        <f>IF(คุณลักษณะ!W41="","",คุณลักษณะ!W41)</f>
        <v/>
      </c>
      <c r="X41" s="19" t="str">
        <f>IF(คุณลักษณะ!X41="","",คุณลักษณะ!X41)</f>
        <v/>
      </c>
      <c r="Y41" s="243" t="str">
        <f>IF(คุณลักษณะ!Y41="","",คุณลักษณะ!Y41)</f>
        <v/>
      </c>
      <c r="Z41" s="243" t="str">
        <f>IF(คุณลักษณะ!Z41="","",คุณลักษณะ!Z41)</f>
        <v/>
      </c>
      <c r="AA41" s="246"/>
      <c r="AB41" s="14"/>
    </row>
    <row r="42" spans="2:28" ht="18.95" customHeight="1">
      <c r="B42" s="14"/>
      <c r="C42" s="17"/>
      <c r="D42" s="111" t="str">
        <f>IF(ข้อมูลนร.2!D39="","",ข้อมูลนร.2!D39)</f>
        <v/>
      </c>
      <c r="E42" s="621" t="str">
        <f>IF(ข้อมูลนร.2!G39="","",ข้อมูลนร.2!G39)</f>
        <v/>
      </c>
      <c r="F42" s="622"/>
      <c r="G42" s="19" t="str">
        <f>IF(คุณลักษณะ!G42="","",คุณลักษณะ!G42)</f>
        <v/>
      </c>
      <c r="H42" s="19" t="str">
        <f>IF(คุณลักษณะ!H42="","",คุณลักษณะ!H42)</f>
        <v/>
      </c>
      <c r="I42" s="19" t="str">
        <f>IF(คุณลักษณะ!I42="","",คุณลักษณะ!I42)</f>
        <v/>
      </c>
      <c r="J42" s="19" t="str">
        <f>IF(คุณลักษณะ!J42="","",คุณลักษณะ!J42)</f>
        <v/>
      </c>
      <c r="K42" s="19" t="str">
        <f>IF(คุณลักษณะ!K42="","",คุณลักษณะ!K42)</f>
        <v/>
      </c>
      <c r="L42" s="19" t="str">
        <f>IF(คุณลักษณะ!L42="","",คุณลักษณะ!L42)</f>
        <v/>
      </c>
      <c r="M42" s="19" t="str">
        <f>IF(คุณลักษณะ!M42="","",คุณลักษณะ!M42)</f>
        <v/>
      </c>
      <c r="N42" s="19" t="str">
        <f>IF(คุณลักษณะ!N42="","",คุณลักษณะ!N42)</f>
        <v/>
      </c>
      <c r="O42" s="19" t="str">
        <f>IF(คุณลักษณะ!O42="","",คุณลักษณะ!O42)</f>
        <v/>
      </c>
      <c r="P42" s="19" t="str">
        <f>IF(คุณลักษณะ!P42="","",คุณลักษณะ!P42)</f>
        <v/>
      </c>
      <c r="Q42" s="19" t="str">
        <f>IF(คุณลักษณะ!Q42="","",คุณลักษณะ!Q42)</f>
        <v/>
      </c>
      <c r="R42" s="19" t="str">
        <f>IF(คุณลักษณะ!R42="","",คุณลักษณะ!R42)</f>
        <v/>
      </c>
      <c r="S42" s="19" t="str">
        <f>IF(คุณลักษณะ!S42="","",คุณลักษณะ!S42)</f>
        <v/>
      </c>
      <c r="T42" s="19" t="str">
        <f>IF(คุณลักษณะ!T42="","",คุณลักษณะ!T42)</f>
        <v/>
      </c>
      <c r="U42" s="19" t="str">
        <f>IF(คุณลักษณะ!U42="","",คุณลักษณะ!U42)</f>
        <v/>
      </c>
      <c r="V42" s="19" t="str">
        <f>IF(คุณลักษณะ!V42="","",คุณลักษณะ!V42)</f>
        <v/>
      </c>
      <c r="W42" s="19" t="str">
        <f>IF(คุณลักษณะ!W42="","",คุณลักษณะ!W42)</f>
        <v/>
      </c>
      <c r="X42" s="19" t="str">
        <f>IF(คุณลักษณะ!X42="","",คุณลักษณะ!X42)</f>
        <v/>
      </c>
      <c r="Y42" s="243" t="str">
        <f>IF(คุณลักษณะ!Y42="","",คุณลักษณะ!Y42)</f>
        <v/>
      </c>
      <c r="Z42" s="243" t="str">
        <f>IF(คุณลักษณะ!Z42="","",คุณลักษณะ!Z42)</f>
        <v/>
      </c>
      <c r="AA42" s="246"/>
      <c r="AB42" s="14"/>
    </row>
    <row r="43" spans="2:28" ht="18.95" customHeight="1">
      <c r="B43" s="14"/>
      <c r="C43" s="17"/>
      <c r="D43" s="111" t="str">
        <f>IF(ข้อมูลนร.2!D40="","",ข้อมูลนร.2!D40)</f>
        <v/>
      </c>
      <c r="E43" s="621" t="str">
        <f>IF(ข้อมูลนร.2!G40="","",ข้อมูลนร.2!G40)</f>
        <v/>
      </c>
      <c r="F43" s="622"/>
      <c r="G43" s="19" t="str">
        <f>IF(คุณลักษณะ!G43="","",คุณลักษณะ!G43)</f>
        <v/>
      </c>
      <c r="H43" s="19" t="str">
        <f>IF(คุณลักษณะ!H43="","",คุณลักษณะ!H43)</f>
        <v/>
      </c>
      <c r="I43" s="19" t="str">
        <f>IF(คุณลักษณะ!I43="","",คุณลักษณะ!I43)</f>
        <v/>
      </c>
      <c r="J43" s="19" t="str">
        <f>IF(คุณลักษณะ!J43="","",คุณลักษณะ!J43)</f>
        <v/>
      </c>
      <c r="K43" s="19" t="str">
        <f>IF(คุณลักษณะ!K43="","",คุณลักษณะ!K43)</f>
        <v/>
      </c>
      <c r="L43" s="19" t="str">
        <f>IF(คุณลักษณะ!L43="","",คุณลักษณะ!L43)</f>
        <v/>
      </c>
      <c r="M43" s="19" t="str">
        <f>IF(คุณลักษณะ!M43="","",คุณลักษณะ!M43)</f>
        <v/>
      </c>
      <c r="N43" s="19" t="str">
        <f>IF(คุณลักษณะ!N43="","",คุณลักษณะ!N43)</f>
        <v/>
      </c>
      <c r="O43" s="19" t="str">
        <f>IF(คุณลักษณะ!O43="","",คุณลักษณะ!O43)</f>
        <v/>
      </c>
      <c r="P43" s="19" t="str">
        <f>IF(คุณลักษณะ!P43="","",คุณลักษณะ!P43)</f>
        <v/>
      </c>
      <c r="Q43" s="19" t="str">
        <f>IF(คุณลักษณะ!Q43="","",คุณลักษณะ!Q43)</f>
        <v/>
      </c>
      <c r="R43" s="19" t="str">
        <f>IF(คุณลักษณะ!R43="","",คุณลักษณะ!R43)</f>
        <v/>
      </c>
      <c r="S43" s="19" t="str">
        <f>IF(คุณลักษณะ!S43="","",คุณลักษณะ!S43)</f>
        <v/>
      </c>
      <c r="T43" s="19" t="str">
        <f>IF(คุณลักษณะ!T43="","",คุณลักษณะ!T43)</f>
        <v/>
      </c>
      <c r="U43" s="19" t="str">
        <f>IF(คุณลักษณะ!U43="","",คุณลักษณะ!U43)</f>
        <v/>
      </c>
      <c r="V43" s="19" t="str">
        <f>IF(คุณลักษณะ!V43="","",คุณลักษณะ!V43)</f>
        <v/>
      </c>
      <c r="W43" s="19" t="str">
        <f>IF(คุณลักษณะ!W43="","",คุณลักษณะ!W43)</f>
        <v/>
      </c>
      <c r="X43" s="19" t="str">
        <f>IF(คุณลักษณะ!X43="","",คุณลักษณะ!X43)</f>
        <v/>
      </c>
      <c r="Y43" s="243" t="str">
        <f>IF(คุณลักษณะ!Y43="","",คุณลักษณะ!Y43)</f>
        <v/>
      </c>
      <c r="Z43" s="243" t="str">
        <f>IF(คุณลักษณะ!Z43="","",คุณลักษณะ!Z43)</f>
        <v/>
      </c>
      <c r="AA43" s="246"/>
      <c r="AB43" s="14"/>
    </row>
    <row r="44" spans="2:28" ht="18.95" customHeight="1">
      <c r="B44" s="14"/>
      <c r="C44" s="17"/>
      <c r="D44" s="111" t="str">
        <f>IF(ข้อมูลนร.2!D41="","",ข้อมูลนร.2!D41)</f>
        <v/>
      </c>
      <c r="E44" s="621" t="str">
        <f>IF(ข้อมูลนร.2!G41="","",ข้อมูลนร.2!G41)</f>
        <v/>
      </c>
      <c r="F44" s="622"/>
      <c r="G44" s="19" t="str">
        <f>IF(คุณลักษณะ!G44="","",คุณลักษณะ!G44)</f>
        <v/>
      </c>
      <c r="H44" s="19" t="str">
        <f>IF(คุณลักษณะ!H44="","",คุณลักษณะ!H44)</f>
        <v/>
      </c>
      <c r="I44" s="19" t="str">
        <f>IF(คุณลักษณะ!I44="","",คุณลักษณะ!I44)</f>
        <v/>
      </c>
      <c r="J44" s="19" t="str">
        <f>IF(คุณลักษณะ!J44="","",คุณลักษณะ!J44)</f>
        <v/>
      </c>
      <c r="K44" s="19" t="str">
        <f>IF(คุณลักษณะ!K44="","",คุณลักษณะ!K44)</f>
        <v/>
      </c>
      <c r="L44" s="19" t="str">
        <f>IF(คุณลักษณะ!L44="","",คุณลักษณะ!L44)</f>
        <v/>
      </c>
      <c r="M44" s="19" t="str">
        <f>IF(คุณลักษณะ!M44="","",คุณลักษณะ!M44)</f>
        <v/>
      </c>
      <c r="N44" s="19" t="str">
        <f>IF(คุณลักษณะ!N44="","",คุณลักษณะ!N44)</f>
        <v/>
      </c>
      <c r="O44" s="19" t="str">
        <f>IF(คุณลักษณะ!O44="","",คุณลักษณะ!O44)</f>
        <v/>
      </c>
      <c r="P44" s="19" t="str">
        <f>IF(คุณลักษณะ!P44="","",คุณลักษณะ!P44)</f>
        <v/>
      </c>
      <c r="Q44" s="19" t="str">
        <f>IF(คุณลักษณะ!Q44="","",คุณลักษณะ!Q44)</f>
        <v/>
      </c>
      <c r="R44" s="19" t="str">
        <f>IF(คุณลักษณะ!R44="","",คุณลักษณะ!R44)</f>
        <v/>
      </c>
      <c r="S44" s="19" t="str">
        <f>IF(คุณลักษณะ!S44="","",คุณลักษณะ!S44)</f>
        <v/>
      </c>
      <c r="T44" s="19" t="str">
        <f>IF(คุณลักษณะ!T44="","",คุณลักษณะ!T44)</f>
        <v/>
      </c>
      <c r="U44" s="19" t="str">
        <f>IF(คุณลักษณะ!U44="","",คุณลักษณะ!U44)</f>
        <v/>
      </c>
      <c r="V44" s="19" t="str">
        <f>IF(คุณลักษณะ!V44="","",คุณลักษณะ!V44)</f>
        <v/>
      </c>
      <c r="W44" s="19" t="str">
        <f>IF(คุณลักษณะ!W44="","",คุณลักษณะ!W44)</f>
        <v/>
      </c>
      <c r="X44" s="19" t="str">
        <f>IF(คุณลักษณะ!X44="","",คุณลักษณะ!X44)</f>
        <v/>
      </c>
      <c r="Y44" s="243" t="str">
        <f>IF(คุณลักษณะ!Y44="","",คุณลักษณะ!Y44)</f>
        <v/>
      </c>
      <c r="Z44" s="243" t="str">
        <f>IF(คุณลักษณะ!Z44="","",คุณลักษณะ!Z44)</f>
        <v/>
      </c>
      <c r="AA44" s="246"/>
      <c r="AB44" s="14"/>
    </row>
    <row r="45" spans="2:28" ht="12.75" customHeight="1">
      <c r="B45" s="14"/>
      <c r="C45" s="17"/>
      <c r="D45" s="17"/>
      <c r="E45" s="17"/>
      <c r="F45" s="17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45"/>
      <c r="Z45" s="245"/>
      <c r="AA45" s="245"/>
      <c r="AB45" s="14"/>
    </row>
    <row r="46" spans="2:28">
      <c r="B46" s="14"/>
      <c r="C46" s="17"/>
      <c r="D46" s="17"/>
      <c r="E46" s="17"/>
      <c r="F46" s="17"/>
      <c r="G46" s="21"/>
      <c r="H46" s="244"/>
      <c r="I46" s="244"/>
      <c r="J46" s="244"/>
      <c r="K46" s="244"/>
      <c r="L46" s="244"/>
      <c r="M46" s="23"/>
      <c r="N46" s="22"/>
      <c r="O46" s="21"/>
      <c r="P46" s="21"/>
      <c r="Q46" s="21"/>
      <c r="R46" s="244"/>
      <c r="S46" s="244"/>
      <c r="T46" s="244"/>
      <c r="U46" s="244"/>
      <c r="V46" s="244"/>
      <c r="W46" s="21"/>
      <c r="X46" s="21"/>
      <c r="Y46" s="245"/>
      <c r="Z46" s="245"/>
      <c r="AA46" s="245"/>
      <c r="AB46" s="14"/>
    </row>
    <row r="47" spans="2:28" ht="24.95" customHeight="1">
      <c r="B47" s="14"/>
      <c r="C47" s="14"/>
      <c r="D47" s="14"/>
      <c r="E47" s="14"/>
      <c r="F47" s="14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6"/>
      <c r="Z47" s="16"/>
      <c r="AA47" s="16"/>
      <c r="AB47" s="14"/>
    </row>
  </sheetData>
  <sheetProtection algorithmName="SHA-512" hashValue="U3MwmGjA7Gu2+TROrgcmHhZRyyqyMNLfbCkFpgLKAPTAzXkGf9NOSh4diMHsdiTjQsESE5frX93uzugUEvs0Ag==" saltValue="yr1/vLMfT7uE1KuEfa5PKg==" spinCount="100000" sheet="1" objects="1" scenarios="1"/>
  <mergeCells count="49">
    <mergeCell ref="E10:F10"/>
    <mergeCell ref="E39:F39"/>
    <mergeCell ref="E40:F40"/>
    <mergeCell ref="E24:F24"/>
    <mergeCell ref="E25:F25"/>
    <mergeCell ref="E11:F11"/>
    <mergeCell ref="E23:F23"/>
    <mergeCell ref="E12:F12"/>
    <mergeCell ref="E13:F13"/>
    <mergeCell ref="E14:F14"/>
    <mergeCell ref="E15:F15"/>
    <mergeCell ref="E16:F16"/>
    <mergeCell ref="E17:F17"/>
    <mergeCell ref="E18:F18"/>
    <mergeCell ref="E19:F19"/>
    <mergeCell ref="E20:F20"/>
    <mergeCell ref="D3:Z3"/>
    <mergeCell ref="D4:Z4"/>
    <mergeCell ref="D6:D9"/>
    <mergeCell ref="E6:F9"/>
    <mergeCell ref="G6:X6"/>
    <mergeCell ref="Y6:Y9"/>
    <mergeCell ref="Z6:Z9"/>
    <mergeCell ref="G7:J7"/>
    <mergeCell ref="K7:L7"/>
    <mergeCell ref="N7:O7"/>
    <mergeCell ref="P7:Q7"/>
    <mergeCell ref="R7:S7"/>
    <mergeCell ref="T7:V7"/>
    <mergeCell ref="W7:X7"/>
    <mergeCell ref="E21:F21"/>
    <mergeCell ref="E22:F22"/>
    <mergeCell ref="E26:F26"/>
    <mergeCell ref="E27:F27"/>
    <mergeCell ref="E28:F28"/>
    <mergeCell ref="E43:F43"/>
    <mergeCell ref="E36:F36"/>
    <mergeCell ref="E35:F35"/>
    <mergeCell ref="E44:F44"/>
    <mergeCell ref="E29:F29"/>
    <mergeCell ref="E30:F30"/>
    <mergeCell ref="E31:F31"/>
    <mergeCell ref="E32:F32"/>
    <mergeCell ref="E33:F33"/>
    <mergeCell ref="E34:F34"/>
    <mergeCell ref="E37:F37"/>
    <mergeCell ref="E38:F38"/>
    <mergeCell ref="E41:F41"/>
    <mergeCell ref="E42:F42"/>
  </mergeCells>
  <pageMargins left="0.27559055118110237" right="0.11811023622047245" top="0.31496062992125984" bottom="0.15748031496062992" header="0.19685039370078741" footer="0.19685039370078741"/>
  <pageSetup paperSize="9" orientation="portrait" blackAndWhite="1" horizontalDpi="4294967293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K41"/>
  <sheetViews>
    <sheetView showGridLines="0" showRowColHeaders="0" zoomScaleNormal="100" workbookViewId="0">
      <selection activeCell="E4" sqref="E4:I4"/>
    </sheetView>
  </sheetViews>
  <sheetFormatPr defaultRowHeight="18.75"/>
  <cols>
    <col min="1" max="1" width="32.25" style="32" customWidth="1"/>
    <col min="2" max="3" width="4.125" style="32" customWidth="1"/>
    <col min="4" max="4" width="7.375" style="32" customWidth="1"/>
    <col min="5" max="5" width="13.5" style="32" customWidth="1"/>
    <col min="6" max="9" width="14.375" style="300" customWidth="1"/>
    <col min="10" max="10" width="3.75" style="300" customWidth="1"/>
    <col min="11" max="11" width="3.75" style="32" customWidth="1"/>
    <col min="12" max="16384" width="9" style="32"/>
  </cols>
  <sheetData>
    <row r="1" spans="2:11" ht="20.100000000000001" customHeight="1">
      <c r="B1" s="78"/>
      <c r="C1" s="78"/>
      <c r="D1" s="78"/>
      <c r="E1" s="78"/>
      <c r="F1" s="279"/>
      <c r="G1" s="279"/>
      <c r="H1" s="279"/>
      <c r="I1" s="279"/>
      <c r="J1" s="279"/>
      <c r="K1" s="78"/>
    </row>
    <row r="2" spans="2:11" ht="20.100000000000001" customHeight="1">
      <c r="B2" s="280"/>
      <c r="C2" s="23"/>
      <c r="D2" s="23"/>
      <c r="E2" s="23"/>
      <c r="F2" s="281"/>
      <c r="G2" s="281"/>
      <c r="H2" s="281"/>
      <c r="I2" s="281"/>
      <c r="J2" s="281"/>
      <c r="K2" s="78"/>
    </row>
    <row r="3" spans="2:11" s="31" customFormat="1" ht="71.25" customHeight="1">
      <c r="B3" s="282"/>
      <c r="C3" s="24"/>
      <c r="D3" s="24"/>
      <c r="E3" s="24"/>
      <c r="F3" s="283"/>
      <c r="G3" s="283"/>
      <c r="H3" s="283"/>
      <c r="I3" s="283"/>
      <c r="J3" s="283"/>
      <c r="K3" s="76"/>
    </row>
    <row r="4" spans="2:11" s="286" customFormat="1" ht="22.5" customHeight="1">
      <c r="B4" s="284"/>
      <c r="C4" s="83"/>
      <c r="D4" s="83"/>
      <c r="E4" s="679" t="s">
        <v>217</v>
      </c>
      <c r="F4" s="679"/>
      <c r="G4" s="679"/>
      <c r="H4" s="679"/>
      <c r="I4" s="679"/>
      <c r="J4" s="283"/>
      <c r="K4" s="285"/>
    </row>
    <row r="5" spans="2:11" s="286" customFormat="1" ht="22.5" customHeight="1">
      <c r="B5" s="284"/>
      <c r="C5" s="83"/>
      <c r="D5" s="90"/>
      <c r="E5" s="679" t="str">
        <f>"ชั้น"&amp;ข้อมูลพื้นฐาน!T13&amp;"          "&amp; "ปีการศึกษา" &amp; " "&amp;ข้อมูลพื้นฐาน!T5</f>
        <v>ชั้นประถมศึกษาปีที่  2/3          ปีการศึกษา 2566</v>
      </c>
      <c r="F5" s="679"/>
      <c r="G5" s="679"/>
      <c r="H5" s="679"/>
      <c r="I5" s="679"/>
      <c r="J5" s="409"/>
      <c r="K5" s="120"/>
    </row>
    <row r="6" spans="2:11" s="31" customFormat="1" ht="3.75" customHeight="1">
      <c r="B6" s="282"/>
      <c r="C6" s="24"/>
      <c r="D6" s="287"/>
      <c r="E6" s="287"/>
      <c r="F6" s="288"/>
      <c r="G6" s="288"/>
      <c r="H6" s="288"/>
      <c r="I6" s="288"/>
      <c r="J6" s="409"/>
      <c r="K6" s="289"/>
    </row>
    <row r="7" spans="2:11" s="31" customFormat="1" ht="26.25" customHeight="1">
      <c r="B7" s="282"/>
      <c r="C7" s="24"/>
      <c r="D7" s="77"/>
      <c r="E7" s="701" t="s">
        <v>218</v>
      </c>
      <c r="F7" s="701"/>
      <c r="G7" s="701"/>
      <c r="H7" s="701"/>
      <c r="I7" s="288"/>
      <c r="J7" s="409"/>
      <c r="K7" s="289"/>
    </row>
    <row r="8" spans="2:11" s="31" customFormat="1" ht="4.5" customHeight="1">
      <c r="B8" s="282"/>
      <c r="C8" s="24"/>
      <c r="D8" s="77"/>
      <c r="E8" s="90"/>
      <c r="F8" s="288"/>
      <c r="G8" s="288"/>
      <c r="H8" s="288"/>
      <c r="I8" s="288"/>
      <c r="J8" s="409"/>
      <c r="K8" s="289"/>
    </row>
    <row r="9" spans="2:11" ht="24" customHeight="1">
      <c r="B9" s="280"/>
      <c r="C9" s="23"/>
      <c r="D9" s="290"/>
      <c r="E9" s="702" t="s">
        <v>113</v>
      </c>
      <c r="F9" s="700" t="s">
        <v>220</v>
      </c>
      <c r="G9" s="700"/>
      <c r="H9" s="700"/>
      <c r="I9" s="700"/>
      <c r="J9" s="281"/>
      <c r="K9" s="78"/>
    </row>
    <row r="10" spans="2:11" s="294" customFormat="1" ht="24" customHeight="1">
      <c r="B10" s="280"/>
      <c r="C10" s="291"/>
      <c r="D10" s="290"/>
      <c r="E10" s="702"/>
      <c r="F10" s="410" t="s">
        <v>10</v>
      </c>
      <c r="G10" s="410" t="s">
        <v>11</v>
      </c>
      <c r="H10" s="410" t="s">
        <v>12</v>
      </c>
      <c r="I10" s="410" t="s">
        <v>13</v>
      </c>
      <c r="J10" s="291"/>
      <c r="K10" s="293"/>
    </row>
    <row r="11" spans="2:11" s="294" customFormat="1" ht="24" customHeight="1">
      <c r="B11" s="280"/>
      <c r="C11" s="291"/>
      <c r="D11" s="295"/>
      <c r="E11" s="296">
        <f>SUM(F11:I11)</f>
        <v>3</v>
      </c>
      <c r="F11" s="296">
        <f>IF(ข้อมูลพื้นฐาน!$X$7="","",COUNTIF(คุณลักษณะ!$Z$10:$Z$44,F10))</f>
        <v>1</v>
      </c>
      <c r="G11" s="296">
        <f>IF(ข้อมูลพื้นฐาน!$X$7="","",COUNTIF(คุณลักษณะ!$Z$10:$Z$44,G10))</f>
        <v>1</v>
      </c>
      <c r="H11" s="296">
        <f>IF(ข้อมูลพื้นฐาน!$X$7="","",COUNTIF(คุณลักษณะ!$Z$10:$Z$44,H10))</f>
        <v>1</v>
      </c>
      <c r="I11" s="296">
        <f>IF(ข้อมูลพื้นฐาน!$X$7="","",COUNTIF(คุณลักษณะ!$Z$10:$Z$44,I10))</f>
        <v>0</v>
      </c>
      <c r="J11" s="291"/>
      <c r="K11" s="293"/>
    </row>
    <row r="12" spans="2:11" ht="24" customHeight="1">
      <c r="B12" s="280"/>
      <c r="C12" s="23"/>
      <c r="D12" s="297"/>
      <c r="E12" s="411" t="s">
        <v>68</v>
      </c>
      <c r="F12" s="298">
        <f>IF(F11="","",(F11/$E$11)*100)</f>
        <v>33.333333333333329</v>
      </c>
      <c r="G12" s="298">
        <f t="shared" ref="G12:I12" si="0">IF(G11="","",(G11/$E$11)*100)</f>
        <v>33.333333333333329</v>
      </c>
      <c r="H12" s="298">
        <f t="shared" si="0"/>
        <v>33.333333333333329</v>
      </c>
      <c r="I12" s="298">
        <f t="shared" si="0"/>
        <v>0</v>
      </c>
      <c r="J12" s="281"/>
      <c r="K12" s="78"/>
    </row>
    <row r="13" spans="2:11">
      <c r="B13" s="280"/>
      <c r="C13" s="23"/>
      <c r="D13" s="23"/>
      <c r="E13" s="23"/>
      <c r="F13" s="281"/>
      <c r="G13" s="281"/>
      <c r="H13" s="281"/>
      <c r="I13" s="281"/>
      <c r="J13" s="281"/>
      <c r="K13" s="78"/>
    </row>
    <row r="14" spans="2:11">
      <c r="B14" s="280"/>
      <c r="C14" s="23"/>
      <c r="D14" s="23"/>
      <c r="E14" s="23"/>
      <c r="F14" s="281"/>
      <c r="G14" s="281"/>
      <c r="H14" s="281"/>
      <c r="I14" s="281"/>
      <c r="J14" s="281"/>
      <c r="K14" s="78"/>
    </row>
    <row r="15" spans="2:11">
      <c r="B15" s="280"/>
      <c r="C15" s="23"/>
      <c r="D15" s="23"/>
      <c r="E15" s="23"/>
      <c r="F15" s="281"/>
      <c r="G15" s="281"/>
      <c r="H15" s="281"/>
      <c r="I15" s="281"/>
      <c r="J15" s="281"/>
      <c r="K15" s="78"/>
    </row>
    <row r="16" spans="2:11">
      <c r="B16" s="280"/>
      <c r="C16" s="23"/>
      <c r="D16" s="23"/>
      <c r="E16" s="23"/>
      <c r="F16" s="281"/>
      <c r="G16" s="281"/>
      <c r="H16" s="281"/>
      <c r="I16" s="281"/>
      <c r="J16" s="281"/>
      <c r="K16" s="78"/>
    </row>
    <row r="17" spans="2:11">
      <c r="B17" s="280"/>
      <c r="C17" s="23"/>
      <c r="D17" s="23"/>
      <c r="E17" s="23"/>
      <c r="F17" s="281"/>
      <c r="G17" s="281"/>
      <c r="H17" s="281"/>
      <c r="I17" s="281"/>
      <c r="J17" s="281"/>
      <c r="K17" s="78"/>
    </row>
    <row r="18" spans="2:11">
      <c r="B18" s="280"/>
      <c r="C18" s="23"/>
      <c r="D18" s="23"/>
      <c r="E18" s="23"/>
      <c r="F18" s="281"/>
      <c r="G18" s="281"/>
      <c r="H18" s="281"/>
      <c r="I18" s="281"/>
      <c r="J18" s="281"/>
      <c r="K18" s="78"/>
    </row>
    <row r="19" spans="2:11">
      <c r="B19" s="280"/>
      <c r="C19" s="23"/>
      <c r="D19" s="23"/>
      <c r="E19" s="23"/>
      <c r="F19" s="281"/>
      <c r="G19" s="281"/>
      <c r="H19" s="281"/>
      <c r="I19" s="281"/>
      <c r="J19" s="281"/>
      <c r="K19" s="78"/>
    </row>
    <row r="20" spans="2:11">
      <c r="B20" s="280"/>
      <c r="C20" s="23"/>
      <c r="D20" s="23"/>
      <c r="E20" s="23"/>
      <c r="F20" s="281"/>
      <c r="G20" s="281"/>
      <c r="H20" s="281"/>
      <c r="I20" s="281"/>
      <c r="J20" s="281"/>
      <c r="K20" s="78"/>
    </row>
    <row r="21" spans="2:11">
      <c r="B21" s="280"/>
      <c r="C21" s="23"/>
      <c r="D21" s="23"/>
      <c r="E21" s="23"/>
      <c r="F21" s="281"/>
      <c r="G21" s="281"/>
      <c r="H21" s="281"/>
      <c r="I21" s="281"/>
      <c r="J21" s="281"/>
      <c r="K21" s="78"/>
    </row>
    <row r="22" spans="2:11">
      <c r="B22" s="280"/>
      <c r="C22" s="23"/>
      <c r="D22" s="23"/>
      <c r="E22" s="23"/>
      <c r="F22" s="281"/>
      <c r="G22" s="281"/>
      <c r="H22" s="281"/>
      <c r="I22" s="281"/>
      <c r="J22" s="281"/>
      <c r="K22" s="78"/>
    </row>
    <row r="23" spans="2:11" s="294" customFormat="1" ht="21">
      <c r="B23" s="280"/>
      <c r="C23" s="291"/>
      <c r="D23" s="291"/>
      <c r="E23" s="701" t="s">
        <v>219</v>
      </c>
      <c r="F23" s="701"/>
      <c r="G23" s="701"/>
      <c r="H23" s="701"/>
      <c r="I23" s="288"/>
      <c r="J23" s="299"/>
      <c r="K23" s="293"/>
    </row>
    <row r="24" spans="2:11" s="294" customFormat="1" ht="8.25" customHeight="1">
      <c r="B24" s="280"/>
      <c r="C24" s="291"/>
      <c r="D24" s="291"/>
      <c r="E24" s="90"/>
      <c r="F24" s="288"/>
      <c r="G24" s="288"/>
      <c r="H24" s="288"/>
      <c r="I24" s="288"/>
      <c r="J24" s="299"/>
      <c r="K24" s="293"/>
    </row>
    <row r="25" spans="2:11" s="294" customFormat="1" ht="21">
      <c r="B25" s="280"/>
      <c r="C25" s="291"/>
      <c r="D25" s="291"/>
      <c r="E25" s="699" t="s">
        <v>113</v>
      </c>
      <c r="F25" s="700" t="s">
        <v>220</v>
      </c>
      <c r="G25" s="700"/>
      <c r="H25" s="700"/>
      <c r="I25" s="700"/>
      <c r="J25" s="299"/>
      <c r="K25" s="293"/>
    </row>
    <row r="26" spans="2:11" s="294" customFormat="1" ht="21">
      <c r="B26" s="293"/>
      <c r="C26" s="291"/>
      <c r="D26" s="291"/>
      <c r="E26" s="699"/>
      <c r="F26" s="410" t="s">
        <v>10</v>
      </c>
      <c r="G26" s="410" t="s">
        <v>11</v>
      </c>
      <c r="H26" s="410" t="s">
        <v>12</v>
      </c>
      <c r="I26" s="410" t="s">
        <v>13</v>
      </c>
      <c r="J26" s="299"/>
      <c r="K26" s="293"/>
    </row>
    <row r="27" spans="2:11" s="294" customFormat="1" ht="21">
      <c r="B27" s="293"/>
      <c r="C27" s="291"/>
      <c r="D27" s="291"/>
      <c r="E27" s="296">
        <f>SUM(F27:I27)</f>
        <v>4</v>
      </c>
      <c r="F27" s="296">
        <f>IF(ข้อมูลพื้นฐาน!$X$7="","",COUNTIF(การอ่าน!$M$9:$M$43,F10))</f>
        <v>1</v>
      </c>
      <c r="G27" s="296">
        <f>IF(ข้อมูลพื้นฐาน!$X$7="","",COUNTIF(การอ่าน!$M$9:$M$43,G10))</f>
        <v>2</v>
      </c>
      <c r="H27" s="296">
        <f>IF(ข้อมูลพื้นฐาน!$X$7="","",COUNTIF(การอ่าน!$M$9:$M$43,H10))</f>
        <v>1</v>
      </c>
      <c r="I27" s="296">
        <f>IF(ข้อมูลพื้นฐาน!$X$7="","",COUNTIF(การอ่าน!$M$9:$M$43,I10))</f>
        <v>0</v>
      </c>
      <c r="J27" s="299"/>
      <c r="K27" s="293"/>
    </row>
    <row r="28" spans="2:11" s="294" customFormat="1" ht="21">
      <c r="B28" s="293"/>
      <c r="C28" s="291"/>
      <c r="D28" s="291"/>
      <c r="E28" s="411" t="s">
        <v>68</v>
      </c>
      <c r="F28" s="298">
        <f>IF(F27="","",(F27/$E$27)*100)</f>
        <v>25</v>
      </c>
      <c r="G28" s="298">
        <f>IF(G27="","",(G27/$E$27)*100)</f>
        <v>50</v>
      </c>
      <c r="H28" s="298">
        <f>IF(H27="","",(H27/$E$27)*100)</f>
        <v>25</v>
      </c>
      <c r="I28" s="298">
        <f>IF(I27="","",(I27/$E$27)*100)</f>
        <v>0</v>
      </c>
      <c r="J28" s="299"/>
      <c r="K28" s="293"/>
    </row>
    <row r="29" spans="2:11">
      <c r="B29" s="78"/>
      <c r="C29" s="23"/>
      <c r="D29" s="23"/>
      <c r="E29" s="23"/>
      <c r="F29" s="281"/>
      <c r="G29" s="281"/>
      <c r="H29" s="281"/>
      <c r="I29" s="281"/>
      <c r="J29" s="281"/>
      <c r="K29" s="78"/>
    </row>
    <row r="30" spans="2:11">
      <c r="B30" s="78"/>
      <c r="C30" s="23"/>
      <c r="D30" s="23"/>
      <c r="E30" s="23"/>
      <c r="F30" s="281"/>
      <c r="G30" s="281"/>
      <c r="H30" s="281"/>
      <c r="I30" s="281"/>
      <c r="J30" s="281"/>
      <c r="K30" s="78"/>
    </row>
    <row r="31" spans="2:11">
      <c r="B31" s="78"/>
      <c r="C31" s="23"/>
      <c r="D31" s="23"/>
      <c r="E31" s="23"/>
      <c r="F31" s="281"/>
      <c r="G31" s="281"/>
      <c r="H31" s="281"/>
      <c r="I31" s="281"/>
      <c r="J31" s="281"/>
      <c r="K31" s="78"/>
    </row>
    <row r="32" spans="2:11">
      <c r="B32" s="78"/>
      <c r="C32" s="23"/>
      <c r="D32" s="23"/>
      <c r="E32" s="23"/>
      <c r="F32" s="281"/>
      <c r="G32" s="281"/>
      <c r="H32" s="281"/>
      <c r="I32" s="281"/>
      <c r="J32" s="281"/>
      <c r="K32" s="78"/>
    </row>
    <row r="33" spans="2:11">
      <c r="B33" s="78"/>
      <c r="C33" s="23"/>
      <c r="D33" s="23"/>
      <c r="E33" s="23"/>
      <c r="F33" s="281"/>
      <c r="G33" s="281"/>
      <c r="H33" s="281"/>
      <c r="I33" s="281"/>
      <c r="J33" s="281"/>
      <c r="K33" s="78"/>
    </row>
    <row r="34" spans="2:11">
      <c r="B34" s="78"/>
      <c r="C34" s="23"/>
      <c r="D34" s="23"/>
      <c r="E34" s="23"/>
      <c r="F34" s="281"/>
      <c r="G34" s="281"/>
      <c r="H34" s="281"/>
      <c r="I34" s="281"/>
      <c r="J34" s="281"/>
      <c r="K34" s="78"/>
    </row>
    <row r="35" spans="2:11">
      <c r="B35" s="78"/>
      <c r="C35" s="23"/>
      <c r="D35" s="23"/>
      <c r="E35" s="23"/>
      <c r="F35" s="281"/>
      <c r="G35" s="281"/>
      <c r="H35" s="281"/>
      <c r="I35" s="281"/>
      <c r="J35" s="281"/>
      <c r="K35" s="78"/>
    </row>
    <row r="36" spans="2:11">
      <c r="B36" s="78"/>
      <c r="C36" s="23"/>
      <c r="D36" s="23"/>
      <c r="E36" s="23"/>
      <c r="F36" s="281"/>
      <c r="G36" s="281"/>
      <c r="H36" s="281"/>
      <c r="I36" s="281"/>
      <c r="J36" s="281"/>
      <c r="K36" s="78"/>
    </row>
    <row r="37" spans="2:11">
      <c r="B37" s="78"/>
      <c r="C37" s="23"/>
      <c r="D37" s="23"/>
      <c r="E37" s="23"/>
      <c r="F37" s="281"/>
      <c r="G37" s="281"/>
      <c r="H37" s="281"/>
      <c r="I37" s="281"/>
      <c r="J37" s="281"/>
      <c r="K37" s="78"/>
    </row>
    <row r="38" spans="2:11">
      <c r="B38" s="78"/>
      <c r="C38" s="23"/>
      <c r="D38" s="23"/>
      <c r="E38" s="23"/>
      <c r="F38" s="281"/>
      <c r="G38" s="281"/>
      <c r="H38" s="281"/>
      <c r="I38" s="281"/>
      <c r="J38" s="281"/>
      <c r="K38" s="78"/>
    </row>
    <row r="39" spans="2:11">
      <c r="B39" s="78"/>
      <c r="C39" s="23"/>
      <c r="D39" s="23"/>
      <c r="E39" s="23"/>
      <c r="F39" s="281"/>
      <c r="G39" s="281"/>
      <c r="H39" s="281"/>
      <c r="I39" s="281"/>
      <c r="J39" s="281"/>
      <c r="K39" s="78"/>
    </row>
    <row r="40" spans="2:11">
      <c r="B40" s="78"/>
      <c r="C40" s="23"/>
      <c r="D40" s="23"/>
      <c r="E40" s="23"/>
      <c r="F40" s="281"/>
      <c r="G40" s="281"/>
      <c r="H40" s="281"/>
      <c r="I40" s="281"/>
      <c r="J40" s="281"/>
      <c r="K40" s="78"/>
    </row>
    <row r="41" spans="2:11">
      <c r="B41" s="78"/>
      <c r="C41" s="78"/>
      <c r="D41" s="78"/>
      <c r="E41" s="78"/>
      <c r="F41" s="279"/>
      <c r="G41" s="279"/>
      <c r="H41" s="279"/>
      <c r="I41" s="279"/>
      <c r="J41" s="279"/>
      <c r="K41" s="78"/>
    </row>
  </sheetData>
  <sheetProtection algorithmName="SHA-512" hashValue="Rc0d3gci1L08gd3gV+Lu7QP/LnKy2M2jAcxzb2IRv0iNaAb8FhIqa/rl6C8aYjfvn9xL6nOPpR70njyhCbg0LA==" saltValue="nzNGP6GByFdv15SWsenDxA==" spinCount="100000" sheet="1" scenarios="1"/>
  <mergeCells count="8">
    <mergeCell ref="E25:E26"/>
    <mergeCell ref="F25:I25"/>
    <mergeCell ref="E4:I4"/>
    <mergeCell ref="E5:I5"/>
    <mergeCell ref="E7:H7"/>
    <mergeCell ref="E9:E10"/>
    <mergeCell ref="F9:I9"/>
    <mergeCell ref="E23:H23"/>
  </mergeCells>
  <pageMargins left="0.51181102362204722" right="0" top="0.47244094488188981" bottom="0.15748031496062992" header="0.19685039370078741" footer="0.19685039370078741"/>
  <pageSetup paperSize="9" orientation="portrait" horizontalDpi="4294967293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00"/>
  </sheetPr>
  <dimension ref="B1:Z26"/>
  <sheetViews>
    <sheetView showGridLines="0" showRowColHeaders="0" workbookViewId="0">
      <selection activeCell="A2" sqref="A2"/>
    </sheetView>
  </sheetViews>
  <sheetFormatPr defaultRowHeight="21"/>
  <cols>
    <col min="1" max="1" width="31.625" style="229" customWidth="1"/>
    <col min="2" max="3" width="4.75" style="229" customWidth="1"/>
    <col min="4" max="24" width="4.125" style="229" customWidth="1"/>
    <col min="25" max="26" width="4.5" style="229" customWidth="1"/>
    <col min="27" max="16384" width="9" style="229"/>
  </cols>
  <sheetData>
    <row r="1" spans="2:26"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</row>
    <row r="2" spans="2:26">
      <c r="B2" s="228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28"/>
    </row>
    <row r="3" spans="2:26">
      <c r="B3" s="228"/>
      <c r="C3" s="230"/>
      <c r="D3" s="705" t="s">
        <v>176</v>
      </c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705"/>
      <c r="R3" s="705"/>
      <c r="S3" s="705"/>
      <c r="T3" s="705"/>
      <c r="U3" s="705"/>
      <c r="V3" s="705"/>
      <c r="W3" s="705"/>
      <c r="X3" s="705"/>
      <c r="Y3" s="230"/>
      <c r="Z3" s="228"/>
    </row>
    <row r="4" spans="2:26">
      <c r="B4" s="228"/>
      <c r="C4" s="230"/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5"/>
      <c r="O4" s="705"/>
      <c r="P4" s="705"/>
      <c r="Q4" s="705"/>
      <c r="R4" s="705"/>
      <c r="S4" s="705"/>
      <c r="T4" s="705"/>
      <c r="U4" s="705"/>
      <c r="V4" s="705"/>
      <c r="W4" s="705"/>
      <c r="X4" s="705"/>
      <c r="Y4" s="230"/>
      <c r="Z4" s="228"/>
    </row>
    <row r="5" spans="2:26">
      <c r="B5" s="228"/>
      <c r="C5" s="230"/>
      <c r="D5" s="704" t="s">
        <v>108</v>
      </c>
      <c r="E5" s="704"/>
      <c r="F5" s="704"/>
      <c r="G5" s="704"/>
      <c r="H5" s="704"/>
      <c r="I5" s="704"/>
      <c r="J5" s="704" t="s">
        <v>177</v>
      </c>
      <c r="K5" s="704"/>
      <c r="L5" s="704"/>
      <c r="M5" s="704"/>
      <c r="N5" s="704"/>
      <c r="O5" s="704"/>
      <c r="P5" s="704"/>
      <c r="Q5" s="704"/>
      <c r="R5" s="704"/>
      <c r="S5" s="704" t="s">
        <v>178</v>
      </c>
      <c r="T5" s="704"/>
      <c r="U5" s="704"/>
      <c r="V5" s="704"/>
      <c r="W5" s="704"/>
      <c r="X5" s="704"/>
      <c r="Y5" s="230"/>
      <c r="Z5" s="228"/>
    </row>
    <row r="6" spans="2:26">
      <c r="B6" s="228"/>
      <c r="C6" s="230"/>
      <c r="D6" s="703">
        <v>4</v>
      </c>
      <c r="E6" s="703"/>
      <c r="F6" s="703"/>
      <c r="G6" s="703"/>
      <c r="H6" s="703"/>
      <c r="I6" s="703"/>
      <c r="J6" s="707" t="s">
        <v>179</v>
      </c>
      <c r="K6" s="707"/>
      <c r="L6" s="707"/>
      <c r="M6" s="707"/>
      <c r="N6" s="707"/>
      <c r="O6" s="707"/>
      <c r="P6" s="707"/>
      <c r="Q6" s="707"/>
      <c r="R6" s="707"/>
      <c r="S6" s="703" t="s">
        <v>180</v>
      </c>
      <c r="T6" s="703"/>
      <c r="U6" s="703"/>
      <c r="V6" s="703"/>
      <c r="W6" s="703"/>
      <c r="X6" s="703"/>
      <c r="Y6" s="230"/>
      <c r="Z6" s="228"/>
    </row>
    <row r="7" spans="2:26">
      <c r="B7" s="228"/>
      <c r="C7" s="230"/>
      <c r="D7" s="703">
        <v>3.5</v>
      </c>
      <c r="E7" s="703"/>
      <c r="F7" s="703"/>
      <c r="G7" s="703"/>
      <c r="H7" s="703"/>
      <c r="I7" s="703"/>
      <c r="J7" s="707" t="s">
        <v>181</v>
      </c>
      <c r="K7" s="707"/>
      <c r="L7" s="707"/>
      <c r="M7" s="707"/>
      <c r="N7" s="707"/>
      <c r="O7" s="707"/>
      <c r="P7" s="707"/>
      <c r="Q7" s="707"/>
      <c r="R7" s="707"/>
      <c r="S7" s="703" t="s">
        <v>182</v>
      </c>
      <c r="T7" s="703"/>
      <c r="U7" s="703"/>
      <c r="V7" s="703"/>
      <c r="W7" s="703"/>
      <c r="X7" s="703"/>
      <c r="Y7" s="230"/>
      <c r="Z7" s="228"/>
    </row>
    <row r="8" spans="2:26">
      <c r="B8" s="228"/>
      <c r="C8" s="230"/>
      <c r="D8" s="703">
        <v>3</v>
      </c>
      <c r="E8" s="703"/>
      <c r="F8" s="703"/>
      <c r="G8" s="703"/>
      <c r="H8" s="703"/>
      <c r="I8" s="703"/>
      <c r="J8" s="707" t="s">
        <v>183</v>
      </c>
      <c r="K8" s="707"/>
      <c r="L8" s="707"/>
      <c r="M8" s="707"/>
      <c r="N8" s="707"/>
      <c r="O8" s="707"/>
      <c r="P8" s="707"/>
      <c r="Q8" s="707"/>
      <c r="R8" s="707"/>
      <c r="S8" s="703" t="s">
        <v>184</v>
      </c>
      <c r="T8" s="703"/>
      <c r="U8" s="703"/>
      <c r="V8" s="703"/>
      <c r="W8" s="703"/>
      <c r="X8" s="703"/>
      <c r="Y8" s="230"/>
      <c r="Z8" s="228"/>
    </row>
    <row r="9" spans="2:26">
      <c r="B9" s="228"/>
      <c r="C9" s="230"/>
      <c r="D9" s="703">
        <v>2.5</v>
      </c>
      <c r="E9" s="703"/>
      <c r="F9" s="703"/>
      <c r="G9" s="703"/>
      <c r="H9" s="703"/>
      <c r="I9" s="703"/>
      <c r="J9" s="707" t="s">
        <v>185</v>
      </c>
      <c r="K9" s="707"/>
      <c r="L9" s="707"/>
      <c r="M9" s="707"/>
      <c r="N9" s="707"/>
      <c r="O9" s="707"/>
      <c r="P9" s="707"/>
      <c r="Q9" s="707"/>
      <c r="R9" s="707"/>
      <c r="S9" s="703" t="s">
        <v>186</v>
      </c>
      <c r="T9" s="703"/>
      <c r="U9" s="703"/>
      <c r="V9" s="703"/>
      <c r="W9" s="703"/>
      <c r="X9" s="703"/>
      <c r="Y9" s="230"/>
      <c r="Z9" s="228"/>
    </row>
    <row r="10" spans="2:26">
      <c r="B10" s="228"/>
      <c r="C10" s="230"/>
      <c r="D10" s="703">
        <v>2</v>
      </c>
      <c r="E10" s="703"/>
      <c r="F10" s="703"/>
      <c r="G10" s="703"/>
      <c r="H10" s="703"/>
      <c r="I10" s="703"/>
      <c r="J10" s="707" t="s">
        <v>187</v>
      </c>
      <c r="K10" s="707"/>
      <c r="L10" s="707"/>
      <c r="M10" s="707"/>
      <c r="N10" s="707"/>
      <c r="O10" s="707"/>
      <c r="P10" s="707"/>
      <c r="Q10" s="707"/>
      <c r="R10" s="707"/>
      <c r="S10" s="703" t="s">
        <v>188</v>
      </c>
      <c r="T10" s="703"/>
      <c r="U10" s="703"/>
      <c r="V10" s="703"/>
      <c r="W10" s="703"/>
      <c r="X10" s="703"/>
      <c r="Y10" s="230"/>
      <c r="Z10" s="228"/>
    </row>
    <row r="11" spans="2:26">
      <c r="B11" s="228"/>
      <c r="C11" s="230"/>
      <c r="D11" s="703">
        <v>1.5</v>
      </c>
      <c r="E11" s="703"/>
      <c r="F11" s="703"/>
      <c r="G11" s="703"/>
      <c r="H11" s="703"/>
      <c r="I11" s="703"/>
      <c r="J11" s="707" t="s">
        <v>189</v>
      </c>
      <c r="K11" s="707"/>
      <c r="L11" s="707"/>
      <c r="M11" s="707"/>
      <c r="N11" s="707"/>
      <c r="O11" s="707"/>
      <c r="P11" s="707"/>
      <c r="Q11" s="707"/>
      <c r="R11" s="707"/>
      <c r="S11" s="703" t="s">
        <v>190</v>
      </c>
      <c r="T11" s="703"/>
      <c r="U11" s="703"/>
      <c r="V11" s="703"/>
      <c r="W11" s="703"/>
      <c r="X11" s="703"/>
      <c r="Y11" s="230"/>
      <c r="Z11" s="228"/>
    </row>
    <row r="12" spans="2:26">
      <c r="B12" s="228"/>
      <c r="C12" s="230"/>
      <c r="D12" s="703">
        <v>1</v>
      </c>
      <c r="E12" s="703"/>
      <c r="F12" s="703"/>
      <c r="G12" s="703"/>
      <c r="H12" s="703"/>
      <c r="I12" s="703"/>
      <c r="J12" s="707" t="s">
        <v>191</v>
      </c>
      <c r="K12" s="707"/>
      <c r="L12" s="707"/>
      <c r="M12" s="707"/>
      <c r="N12" s="707"/>
      <c r="O12" s="707"/>
      <c r="P12" s="707"/>
      <c r="Q12" s="707"/>
      <c r="R12" s="707"/>
      <c r="S12" s="703" t="s">
        <v>192</v>
      </c>
      <c r="T12" s="703"/>
      <c r="U12" s="703"/>
      <c r="V12" s="703"/>
      <c r="W12" s="703"/>
      <c r="X12" s="703"/>
      <c r="Y12" s="230"/>
      <c r="Z12" s="228"/>
    </row>
    <row r="13" spans="2:26">
      <c r="B13" s="228"/>
      <c r="C13" s="230"/>
      <c r="D13" s="703">
        <v>0</v>
      </c>
      <c r="E13" s="703"/>
      <c r="F13" s="703"/>
      <c r="G13" s="703"/>
      <c r="H13" s="703"/>
      <c r="I13" s="703"/>
      <c r="J13" s="707" t="s">
        <v>193</v>
      </c>
      <c r="K13" s="707"/>
      <c r="L13" s="707"/>
      <c r="M13" s="707"/>
      <c r="N13" s="707"/>
      <c r="O13" s="707"/>
      <c r="P13" s="707"/>
      <c r="Q13" s="707"/>
      <c r="R13" s="707"/>
      <c r="S13" s="703" t="s">
        <v>194</v>
      </c>
      <c r="T13" s="703"/>
      <c r="U13" s="703"/>
      <c r="V13" s="703"/>
      <c r="W13" s="703"/>
      <c r="X13" s="703"/>
      <c r="Y13" s="230"/>
      <c r="Z13" s="228"/>
    </row>
    <row r="14" spans="2:26">
      <c r="B14" s="228"/>
      <c r="C14" s="230"/>
      <c r="D14" s="231"/>
      <c r="E14" s="231"/>
      <c r="F14" s="231"/>
      <c r="G14" s="231"/>
      <c r="H14" s="231"/>
      <c r="I14" s="231"/>
      <c r="J14" s="231"/>
      <c r="K14" s="231"/>
      <c r="L14" s="231"/>
      <c r="M14" s="231"/>
      <c r="N14" s="231"/>
      <c r="O14" s="231"/>
      <c r="P14" s="231"/>
      <c r="Q14" s="231"/>
      <c r="R14" s="232"/>
      <c r="S14" s="232"/>
      <c r="T14" s="232"/>
      <c r="U14" s="232"/>
      <c r="V14" s="232"/>
      <c r="W14" s="233"/>
      <c r="X14" s="233"/>
      <c r="Y14" s="230"/>
      <c r="Z14" s="228"/>
    </row>
    <row r="15" spans="2:26">
      <c r="B15" s="228"/>
      <c r="C15" s="230"/>
      <c r="D15" s="705" t="s">
        <v>147</v>
      </c>
      <c r="E15" s="705"/>
      <c r="F15" s="705"/>
      <c r="G15" s="705"/>
      <c r="H15" s="705"/>
      <c r="I15" s="708" t="s">
        <v>195</v>
      </c>
      <c r="J15" s="708"/>
      <c r="K15" s="708"/>
      <c r="L15" s="708"/>
      <c r="M15" s="708"/>
      <c r="N15" s="708"/>
      <c r="O15" s="708"/>
      <c r="P15" s="708"/>
      <c r="Q15" s="708"/>
      <c r="R15" s="708"/>
      <c r="S15" s="708"/>
      <c r="T15" s="708"/>
      <c r="U15" s="708"/>
      <c r="V15" s="708"/>
      <c r="W15" s="708"/>
      <c r="X15" s="708"/>
      <c r="Y15" s="230"/>
      <c r="Z15" s="228"/>
    </row>
    <row r="16" spans="2:26">
      <c r="B16" s="228"/>
      <c r="C16" s="230"/>
      <c r="D16" s="705" t="s">
        <v>196</v>
      </c>
      <c r="E16" s="705"/>
      <c r="F16" s="705"/>
      <c r="G16" s="705"/>
      <c r="H16" s="705"/>
      <c r="I16" s="706" t="s">
        <v>197</v>
      </c>
      <c r="J16" s="706"/>
      <c r="K16" s="706"/>
      <c r="L16" s="706"/>
      <c r="M16" s="706"/>
      <c r="N16" s="706"/>
      <c r="O16" s="706"/>
      <c r="P16" s="706"/>
      <c r="Q16" s="706"/>
      <c r="R16" s="706"/>
      <c r="S16" s="706"/>
      <c r="T16" s="706"/>
      <c r="U16" s="706"/>
      <c r="V16" s="706"/>
      <c r="W16" s="706"/>
      <c r="X16" s="706"/>
      <c r="Y16" s="230"/>
      <c r="Z16" s="228"/>
    </row>
    <row r="17" spans="2:26">
      <c r="B17" s="228"/>
      <c r="C17" s="230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5"/>
      <c r="S17" s="235"/>
      <c r="T17" s="235"/>
      <c r="U17" s="234"/>
      <c r="V17" s="234"/>
      <c r="W17" s="231"/>
      <c r="X17" s="231"/>
      <c r="Y17" s="230"/>
      <c r="Z17" s="228"/>
    </row>
    <row r="18" spans="2:26">
      <c r="B18" s="228"/>
      <c r="C18" s="230"/>
      <c r="D18" s="234" t="s">
        <v>198</v>
      </c>
      <c r="E18" s="234"/>
      <c r="F18" s="234"/>
      <c r="G18" s="234"/>
      <c r="H18" s="234"/>
      <c r="I18" s="236"/>
      <c r="J18" s="23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0"/>
      <c r="Z18" s="228"/>
    </row>
    <row r="19" spans="2:26">
      <c r="B19" s="228"/>
      <c r="C19" s="230"/>
      <c r="D19" s="704" t="s">
        <v>115</v>
      </c>
      <c r="E19" s="704"/>
      <c r="F19" s="704"/>
      <c r="G19" s="704"/>
      <c r="H19" s="704"/>
      <c r="I19" s="704"/>
      <c r="J19" s="704" t="s">
        <v>177</v>
      </c>
      <c r="K19" s="704"/>
      <c r="L19" s="704"/>
      <c r="M19" s="704"/>
      <c r="N19" s="704"/>
      <c r="O19" s="704"/>
      <c r="P19" s="704"/>
      <c r="Q19" s="704"/>
      <c r="R19" s="704"/>
      <c r="S19" s="704" t="s">
        <v>178</v>
      </c>
      <c r="T19" s="704"/>
      <c r="U19" s="704"/>
      <c r="V19" s="704"/>
      <c r="W19" s="704"/>
      <c r="X19" s="704"/>
      <c r="Y19" s="230"/>
      <c r="Z19" s="228"/>
    </row>
    <row r="20" spans="2:26">
      <c r="B20" s="228"/>
      <c r="C20" s="230"/>
      <c r="D20" s="703">
        <v>3</v>
      </c>
      <c r="E20" s="703"/>
      <c r="F20" s="703"/>
      <c r="G20" s="703"/>
      <c r="H20" s="703"/>
      <c r="I20" s="703"/>
      <c r="J20" s="703" t="s">
        <v>199</v>
      </c>
      <c r="K20" s="703"/>
      <c r="L20" s="703"/>
      <c r="M20" s="703"/>
      <c r="N20" s="703"/>
      <c r="O20" s="703"/>
      <c r="P20" s="703"/>
      <c r="Q20" s="703"/>
      <c r="R20" s="703"/>
      <c r="S20" s="703" t="s">
        <v>200</v>
      </c>
      <c r="T20" s="703"/>
      <c r="U20" s="703"/>
      <c r="V20" s="703"/>
      <c r="W20" s="703"/>
      <c r="X20" s="703"/>
      <c r="Y20" s="230"/>
      <c r="Z20" s="228"/>
    </row>
    <row r="21" spans="2:26">
      <c r="B21" s="228"/>
      <c r="C21" s="230"/>
      <c r="D21" s="703">
        <v>2</v>
      </c>
      <c r="E21" s="703"/>
      <c r="F21" s="703"/>
      <c r="G21" s="703"/>
      <c r="H21" s="703"/>
      <c r="I21" s="703"/>
      <c r="J21" s="703" t="s">
        <v>201</v>
      </c>
      <c r="K21" s="703"/>
      <c r="L21" s="703"/>
      <c r="M21" s="703"/>
      <c r="N21" s="703"/>
      <c r="O21" s="703"/>
      <c r="P21" s="703"/>
      <c r="Q21" s="703"/>
      <c r="R21" s="703"/>
      <c r="S21" s="703" t="s">
        <v>202</v>
      </c>
      <c r="T21" s="703"/>
      <c r="U21" s="703"/>
      <c r="V21" s="703"/>
      <c r="W21" s="703"/>
      <c r="X21" s="703"/>
      <c r="Y21" s="230"/>
      <c r="Z21" s="228"/>
    </row>
    <row r="22" spans="2:26">
      <c r="B22" s="228"/>
      <c r="C22" s="230"/>
      <c r="D22" s="703">
        <v>1</v>
      </c>
      <c r="E22" s="703"/>
      <c r="F22" s="703"/>
      <c r="G22" s="703"/>
      <c r="H22" s="703"/>
      <c r="I22" s="703"/>
      <c r="J22" s="703" t="s">
        <v>203</v>
      </c>
      <c r="K22" s="703"/>
      <c r="L22" s="703"/>
      <c r="M22" s="703"/>
      <c r="N22" s="703"/>
      <c r="O22" s="703"/>
      <c r="P22" s="703"/>
      <c r="Q22" s="703"/>
      <c r="R22" s="703"/>
      <c r="S22" s="703" t="s">
        <v>204</v>
      </c>
      <c r="T22" s="703"/>
      <c r="U22" s="703"/>
      <c r="V22" s="703"/>
      <c r="W22" s="703"/>
      <c r="X22" s="703"/>
      <c r="Y22" s="230"/>
      <c r="Z22" s="228"/>
    </row>
    <row r="23" spans="2:26">
      <c r="B23" s="228"/>
      <c r="C23" s="230"/>
      <c r="D23" s="703">
        <v>0</v>
      </c>
      <c r="E23" s="703"/>
      <c r="F23" s="703"/>
      <c r="G23" s="703"/>
      <c r="H23" s="703"/>
      <c r="I23" s="703"/>
      <c r="J23" s="703" t="s">
        <v>205</v>
      </c>
      <c r="K23" s="703"/>
      <c r="L23" s="703"/>
      <c r="M23" s="703"/>
      <c r="N23" s="703"/>
      <c r="O23" s="703"/>
      <c r="P23" s="703"/>
      <c r="Q23" s="703"/>
      <c r="R23" s="703"/>
      <c r="S23" s="703" t="s">
        <v>206</v>
      </c>
      <c r="T23" s="703"/>
      <c r="U23" s="703"/>
      <c r="V23" s="703"/>
      <c r="W23" s="703"/>
      <c r="X23" s="703"/>
      <c r="Y23" s="230"/>
      <c r="Z23" s="228"/>
    </row>
    <row r="24" spans="2:26">
      <c r="B24" s="228"/>
      <c r="C24" s="230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0"/>
      <c r="Z24" s="228"/>
    </row>
    <row r="25" spans="2:26">
      <c r="B25" s="228"/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28"/>
    </row>
    <row r="26" spans="2:26">
      <c r="B26" s="228"/>
      <c r="C26" s="228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</row>
  </sheetData>
  <sheetProtection algorithmName="SHA-512" hashValue="A5yKzo1moQcDe9sspf2WEXgFyzVf9DHs01FZxgo9ta7s+iOOTQ36im36ohwVNJF9x6kaMWFqpSLPIDbkjW6GbA==" saltValue="PsYDjoEBkYxDj/Ierhb6yw==" spinCount="100000" sheet="1" objects="1" scenarios="1" selectLockedCells="1" selectUnlockedCells="1"/>
  <mergeCells count="47">
    <mergeCell ref="D3:X4"/>
    <mergeCell ref="D5:I5"/>
    <mergeCell ref="J5:R5"/>
    <mergeCell ref="S5:X5"/>
    <mergeCell ref="D6:I6"/>
    <mergeCell ref="J6:R6"/>
    <mergeCell ref="S6:X6"/>
    <mergeCell ref="D7:I7"/>
    <mergeCell ref="J7:R7"/>
    <mergeCell ref="S7:X7"/>
    <mergeCell ref="D8:I8"/>
    <mergeCell ref="J8:R8"/>
    <mergeCell ref="S8:X8"/>
    <mergeCell ref="D9:I9"/>
    <mergeCell ref="J9:R9"/>
    <mergeCell ref="S9:X9"/>
    <mergeCell ref="D10:I10"/>
    <mergeCell ref="J10:R10"/>
    <mergeCell ref="S10:X10"/>
    <mergeCell ref="D16:H16"/>
    <mergeCell ref="I16:X16"/>
    <mergeCell ref="D11:I11"/>
    <mergeCell ref="J11:R11"/>
    <mergeCell ref="S11:X11"/>
    <mergeCell ref="D12:I12"/>
    <mergeCell ref="J12:R12"/>
    <mergeCell ref="S12:X12"/>
    <mergeCell ref="D13:I13"/>
    <mergeCell ref="J13:R13"/>
    <mergeCell ref="S13:X13"/>
    <mergeCell ref="D15:H15"/>
    <mergeCell ref="I15:X15"/>
    <mergeCell ref="D19:I19"/>
    <mergeCell ref="J19:R19"/>
    <mergeCell ref="S19:X19"/>
    <mergeCell ref="D20:I20"/>
    <mergeCell ref="J20:R20"/>
    <mergeCell ref="S20:X20"/>
    <mergeCell ref="D23:I23"/>
    <mergeCell ref="J23:R23"/>
    <mergeCell ref="S23:X23"/>
    <mergeCell ref="D21:I21"/>
    <mergeCell ref="J21:R21"/>
    <mergeCell ref="S21:X21"/>
    <mergeCell ref="D22:I22"/>
    <mergeCell ref="J22:R22"/>
    <mergeCell ref="S22:X22"/>
  </mergeCells>
  <pageMargins left="0.51181102362204722" right="0.31496062992125984" top="0.55118110236220474" bottom="0.35433070866141736" header="0.31496062992125984" footer="0.31496062992125984"/>
  <pageSetup paperSize="9" orientation="portrait" horizontalDpi="4294967293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1:E7"/>
  <sheetViews>
    <sheetView workbookViewId="0">
      <selection activeCell="G18" sqref="G18"/>
    </sheetView>
  </sheetViews>
  <sheetFormatPr defaultRowHeight="14.25"/>
  <cols>
    <col min="2" max="5" width="13" customWidth="1"/>
  </cols>
  <sheetData>
    <row r="1" spans="2:5" ht="21">
      <c r="B1" s="709" t="s">
        <v>116</v>
      </c>
      <c r="C1" s="710"/>
      <c r="D1" s="710"/>
      <c r="E1" s="710"/>
    </row>
    <row r="2" spans="2:5" ht="21">
      <c r="B2" s="711" t="s">
        <v>117</v>
      </c>
      <c r="C2" s="712"/>
      <c r="D2" s="713" t="s">
        <v>9</v>
      </c>
      <c r="E2" s="713" t="s">
        <v>93</v>
      </c>
    </row>
    <row r="3" spans="2:5" ht="21">
      <c r="B3" s="8" t="s">
        <v>118</v>
      </c>
      <c r="C3" s="9" t="s">
        <v>119</v>
      </c>
      <c r="D3" s="713"/>
      <c r="E3" s="713"/>
    </row>
    <row r="4" spans="2:5" ht="21">
      <c r="B4" s="10">
        <v>2.5</v>
      </c>
      <c r="C4" s="10">
        <v>3</v>
      </c>
      <c r="D4" s="8">
        <v>3</v>
      </c>
      <c r="E4" s="8" t="s">
        <v>10</v>
      </c>
    </row>
    <row r="5" spans="2:5" ht="21">
      <c r="B5" s="10">
        <v>1.5</v>
      </c>
      <c r="C5" s="10">
        <v>2.4900000000000002</v>
      </c>
      <c r="D5" s="8">
        <v>2</v>
      </c>
      <c r="E5" s="8" t="s">
        <v>11</v>
      </c>
    </row>
    <row r="6" spans="2:5" ht="21">
      <c r="B6" s="10">
        <v>1</v>
      </c>
      <c r="C6" s="10">
        <v>1.49</v>
      </c>
      <c r="D6" s="8">
        <v>1</v>
      </c>
      <c r="E6" s="8" t="s">
        <v>12</v>
      </c>
    </row>
    <row r="7" spans="2:5" ht="21">
      <c r="B7" s="10">
        <v>0</v>
      </c>
      <c r="C7" s="10">
        <v>0.99</v>
      </c>
      <c r="D7" s="8">
        <v>0</v>
      </c>
      <c r="E7" s="11" t="s">
        <v>13</v>
      </c>
    </row>
  </sheetData>
  <protectedRanges>
    <protectedRange sqref="B4:C7" name="ช่วง2"/>
  </protectedRanges>
  <mergeCells count="4">
    <mergeCell ref="B1:E1"/>
    <mergeCell ref="B2:C2"/>
    <mergeCell ref="D2:D3"/>
    <mergeCell ref="E2:E3"/>
  </mergeCells>
  <dataValidations count="1">
    <dataValidation type="decimal" allowBlank="1" showInputMessage="1" showErrorMessage="1" sqref="B4:C7">
      <formula1>0</formula1>
      <formula2>3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autoPageBreaks="0"/>
  </sheetPr>
  <dimension ref="A1:AE19"/>
  <sheetViews>
    <sheetView showGridLines="0" showRowColHeaders="0" workbookViewId="0">
      <selection activeCell="T5" sqref="T5:X5"/>
    </sheetView>
  </sheetViews>
  <sheetFormatPr defaultRowHeight="14.25"/>
  <cols>
    <col min="1" max="1" width="3.5" style="6" customWidth="1"/>
    <col min="2" max="7" width="5.625" style="6" customWidth="1"/>
    <col min="8" max="8" width="6.5" style="6" customWidth="1"/>
    <col min="9" max="9" width="5.75" style="6" customWidth="1"/>
    <col min="10" max="11" width="4" style="6" customWidth="1"/>
    <col min="12" max="12" width="6.5" style="6" customWidth="1"/>
    <col min="13" max="15" width="5.625" style="6" customWidth="1"/>
    <col min="16" max="16" width="2.875" style="6" customWidth="1"/>
    <col min="17" max="19" width="5.625" style="6" customWidth="1"/>
    <col min="20" max="21" width="5.375" style="6" customWidth="1"/>
    <col min="22" max="23" width="5.625" style="6" customWidth="1"/>
    <col min="24" max="24" width="8" style="6" customWidth="1"/>
    <col min="25" max="26" width="4.875" style="6" customWidth="1"/>
    <col min="27" max="30" width="5.625" style="6" customWidth="1"/>
    <col min="31" max="31" width="3.25" style="6" customWidth="1"/>
    <col min="32" max="16384" width="9" style="6"/>
  </cols>
  <sheetData>
    <row r="1" spans="1:31" ht="15" customHeight="1">
      <c r="A1" s="198"/>
      <c r="B1" s="198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199"/>
      <c r="Q1" s="198"/>
      <c r="R1" s="198"/>
      <c r="S1" s="198"/>
      <c r="T1" s="473"/>
      <c r="U1" s="473"/>
      <c r="V1" s="473"/>
      <c r="W1" s="473"/>
      <c r="X1" s="473"/>
      <c r="Y1" s="473"/>
      <c r="Z1" s="473"/>
      <c r="AA1" s="473"/>
      <c r="AB1" s="193"/>
      <c r="AC1" s="193"/>
      <c r="AD1" s="193"/>
      <c r="AE1" s="193"/>
    </row>
    <row r="2" spans="1:31" ht="15" customHeight="1">
      <c r="A2" s="198"/>
      <c r="B2" s="198"/>
      <c r="C2" s="473"/>
      <c r="D2" s="473"/>
      <c r="E2" s="473"/>
      <c r="F2" s="473"/>
      <c r="G2" s="473"/>
      <c r="H2" s="473"/>
      <c r="I2" s="473"/>
      <c r="J2" s="473"/>
      <c r="K2" s="473"/>
      <c r="L2" s="473"/>
      <c r="M2" s="473"/>
      <c r="N2" s="473"/>
      <c r="O2" s="473"/>
      <c r="P2" s="199"/>
      <c r="Q2" s="198"/>
      <c r="R2" s="198"/>
      <c r="S2" s="198"/>
      <c r="T2" s="473"/>
      <c r="U2" s="473"/>
      <c r="V2" s="473"/>
      <c r="W2" s="473"/>
      <c r="X2" s="473"/>
      <c r="Y2" s="473"/>
      <c r="Z2" s="473"/>
      <c r="AA2" s="473"/>
      <c r="AB2" s="193"/>
      <c r="AC2" s="193"/>
      <c r="AD2" s="193"/>
      <c r="AE2" s="193"/>
    </row>
    <row r="3" spans="1:31" ht="54" customHeight="1">
      <c r="A3" s="198"/>
      <c r="B3" s="198"/>
      <c r="C3" s="474"/>
      <c r="D3" s="474"/>
      <c r="E3" s="474"/>
      <c r="F3" s="474"/>
      <c r="G3" s="474"/>
      <c r="H3" s="474"/>
      <c r="I3" s="474"/>
      <c r="J3" s="474"/>
      <c r="K3" s="474"/>
      <c r="L3" s="474"/>
      <c r="M3" s="474"/>
      <c r="N3" s="474"/>
      <c r="O3" s="474"/>
      <c r="P3" s="199"/>
      <c r="Q3" s="198"/>
      <c r="R3" s="198"/>
      <c r="S3" s="198"/>
      <c r="T3" s="473"/>
      <c r="U3" s="473"/>
      <c r="V3" s="473"/>
      <c r="W3" s="473"/>
      <c r="X3" s="473"/>
      <c r="Y3" s="473"/>
      <c r="Z3" s="473"/>
      <c r="AA3" s="473"/>
      <c r="AB3" s="193"/>
      <c r="AC3" s="193"/>
      <c r="AD3" s="193"/>
      <c r="AE3" s="193"/>
    </row>
    <row r="4" spans="1:31" ht="21">
      <c r="A4" s="198"/>
      <c r="B4" s="475" t="s">
        <v>155</v>
      </c>
      <c r="C4" s="475"/>
      <c r="D4" s="475"/>
      <c r="E4" s="475"/>
      <c r="F4" s="475"/>
      <c r="G4" s="475"/>
      <c r="H4" s="475"/>
      <c r="I4" s="475"/>
      <c r="J4" s="475"/>
      <c r="K4" s="475"/>
      <c r="L4" s="475"/>
      <c r="M4" s="475"/>
      <c r="N4" s="475"/>
      <c r="O4" s="475"/>
      <c r="P4" s="200"/>
      <c r="Q4" s="453" t="s">
        <v>156</v>
      </c>
      <c r="R4" s="454"/>
      <c r="S4" s="454"/>
      <c r="T4" s="454"/>
      <c r="U4" s="454"/>
      <c r="V4" s="476"/>
      <c r="W4" s="476"/>
      <c r="X4" s="476"/>
      <c r="Y4" s="476"/>
      <c r="Z4" s="476"/>
      <c r="AA4" s="476"/>
      <c r="AB4" s="476"/>
      <c r="AC4" s="476"/>
      <c r="AD4" s="477"/>
      <c r="AE4" s="193"/>
    </row>
    <row r="5" spans="1:31" ht="21">
      <c r="A5" s="198"/>
      <c r="B5" s="461" t="s">
        <v>0</v>
      </c>
      <c r="C5" s="461"/>
      <c r="D5" s="461"/>
      <c r="E5" s="479" t="s">
        <v>242</v>
      </c>
      <c r="F5" s="479"/>
      <c r="G5" s="479"/>
      <c r="H5" s="479"/>
      <c r="I5" s="479"/>
      <c r="J5" s="479"/>
      <c r="K5" s="479"/>
      <c r="L5" s="479"/>
      <c r="M5" s="479"/>
      <c r="N5" s="479"/>
      <c r="O5" s="479"/>
      <c r="P5" s="201"/>
      <c r="Q5" s="461" t="s">
        <v>4</v>
      </c>
      <c r="R5" s="461"/>
      <c r="S5" s="461"/>
      <c r="T5" s="480">
        <v>2566</v>
      </c>
      <c r="U5" s="481"/>
      <c r="V5" s="481"/>
      <c r="W5" s="481"/>
      <c r="X5" s="482"/>
      <c r="Y5" s="456"/>
      <c r="Z5" s="457"/>
      <c r="AA5" s="403"/>
      <c r="AB5" s="457"/>
      <c r="AC5" s="457"/>
      <c r="AD5" s="404"/>
      <c r="AE5" s="193"/>
    </row>
    <row r="6" spans="1:31" ht="21">
      <c r="A6" s="198"/>
      <c r="B6" s="461" t="s">
        <v>53</v>
      </c>
      <c r="C6" s="461"/>
      <c r="D6" s="461"/>
      <c r="E6" s="478" t="s">
        <v>172</v>
      </c>
      <c r="F6" s="478"/>
      <c r="G6" s="478"/>
      <c r="H6" s="478"/>
      <c r="I6" s="478"/>
      <c r="J6" s="478"/>
      <c r="K6" s="478"/>
      <c r="L6" s="478"/>
      <c r="M6" s="478"/>
      <c r="N6" s="478"/>
      <c r="O6" s="478"/>
      <c r="P6" s="201"/>
      <c r="Q6" s="461" t="s">
        <v>207</v>
      </c>
      <c r="R6" s="461"/>
      <c r="S6" s="461"/>
      <c r="T6" s="483">
        <v>243389</v>
      </c>
      <c r="U6" s="484"/>
      <c r="V6" s="484"/>
      <c r="W6" s="484"/>
      <c r="X6" s="485"/>
      <c r="Y6" s="452" t="s">
        <v>157</v>
      </c>
      <c r="Z6" s="452"/>
      <c r="AA6" s="405">
        <v>31</v>
      </c>
      <c r="AB6" s="486" t="s">
        <v>57</v>
      </c>
      <c r="AC6" s="486"/>
      <c r="AD6" s="405">
        <v>2567</v>
      </c>
      <c r="AE6" s="193"/>
    </row>
    <row r="7" spans="1:31" ht="21">
      <c r="A7" s="198"/>
      <c r="B7" s="461" t="s">
        <v>1</v>
      </c>
      <c r="C7" s="461"/>
      <c r="D7" s="461"/>
      <c r="E7" s="487" t="s">
        <v>158</v>
      </c>
      <c r="F7" s="488"/>
      <c r="G7" s="489"/>
      <c r="H7" s="402" t="s">
        <v>2</v>
      </c>
      <c r="I7" s="487" t="s">
        <v>159</v>
      </c>
      <c r="J7" s="488"/>
      <c r="K7" s="489"/>
      <c r="L7" s="402" t="s">
        <v>3</v>
      </c>
      <c r="M7" s="487" t="s">
        <v>160</v>
      </c>
      <c r="N7" s="488"/>
      <c r="O7" s="489"/>
      <c r="P7" s="201"/>
      <c r="Q7" s="461" t="s">
        <v>7</v>
      </c>
      <c r="R7" s="461"/>
      <c r="S7" s="461"/>
      <c r="T7" s="463" t="s">
        <v>208</v>
      </c>
      <c r="U7" s="464"/>
      <c r="V7" s="452" t="s">
        <v>120</v>
      </c>
      <c r="W7" s="452"/>
      <c r="X7" s="465" t="s">
        <v>209</v>
      </c>
      <c r="Y7" s="466"/>
      <c r="Z7" s="466"/>
      <c r="AA7" s="466"/>
      <c r="AB7" s="466"/>
      <c r="AC7" s="466"/>
      <c r="AD7" s="467"/>
      <c r="AE7" s="193"/>
    </row>
    <row r="8" spans="1:31" ht="21">
      <c r="A8" s="198"/>
      <c r="B8" s="461" t="s">
        <v>54</v>
      </c>
      <c r="C8" s="461"/>
      <c r="D8" s="461"/>
      <c r="E8" s="462" t="s">
        <v>173</v>
      </c>
      <c r="F8" s="462"/>
      <c r="G8" s="462"/>
      <c r="H8" s="462"/>
      <c r="I8" s="462"/>
      <c r="J8" s="452" t="s">
        <v>162</v>
      </c>
      <c r="K8" s="452"/>
      <c r="L8" s="462" t="s">
        <v>163</v>
      </c>
      <c r="M8" s="462"/>
      <c r="N8" s="462"/>
      <c r="O8" s="462"/>
      <c r="P8" s="201"/>
      <c r="Q8" s="461" t="s">
        <v>124</v>
      </c>
      <c r="R8" s="461"/>
      <c r="S8" s="461"/>
      <c r="T8" s="463" t="s">
        <v>210</v>
      </c>
      <c r="U8" s="472"/>
      <c r="V8" s="472"/>
      <c r="W8" s="472"/>
      <c r="X8" s="464"/>
      <c r="Y8" s="468" t="s">
        <v>161</v>
      </c>
      <c r="Z8" s="469"/>
      <c r="AA8" s="469"/>
      <c r="AB8" s="470"/>
      <c r="AC8" s="471">
        <v>200</v>
      </c>
      <c r="AD8" s="471"/>
      <c r="AE8" s="193"/>
    </row>
    <row r="9" spans="1:31" ht="21">
      <c r="A9" s="198"/>
      <c r="B9" s="461" t="s">
        <v>167</v>
      </c>
      <c r="C9" s="461"/>
      <c r="D9" s="461"/>
      <c r="E9" s="462" t="s">
        <v>174</v>
      </c>
      <c r="F9" s="462"/>
      <c r="G9" s="462"/>
      <c r="H9" s="462"/>
      <c r="I9" s="462"/>
      <c r="J9" s="452" t="s">
        <v>162</v>
      </c>
      <c r="K9" s="452"/>
      <c r="L9" s="498" t="s">
        <v>6</v>
      </c>
      <c r="M9" s="498"/>
      <c r="N9" s="498"/>
      <c r="O9" s="498"/>
      <c r="P9" s="201"/>
      <c r="Q9" s="461" t="s">
        <v>36</v>
      </c>
      <c r="R9" s="461"/>
      <c r="S9" s="461"/>
      <c r="T9" s="462" t="s">
        <v>211</v>
      </c>
      <c r="U9" s="462"/>
      <c r="V9" s="462"/>
      <c r="W9" s="462"/>
      <c r="X9" s="462"/>
      <c r="Y9" s="452" t="s">
        <v>164</v>
      </c>
      <c r="Z9" s="452"/>
      <c r="AA9" s="462">
        <v>3.5</v>
      </c>
      <c r="AB9" s="462"/>
      <c r="AC9" s="462"/>
      <c r="AD9" s="462"/>
      <c r="AE9" s="193"/>
    </row>
    <row r="10" spans="1:31" ht="21">
      <c r="A10" s="198"/>
      <c r="B10" s="490"/>
      <c r="C10" s="491"/>
      <c r="D10" s="491"/>
      <c r="E10" s="492"/>
      <c r="F10" s="492"/>
      <c r="G10" s="492"/>
      <c r="H10" s="492"/>
      <c r="I10" s="492"/>
      <c r="J10" s="493"/>
      <c r="K10" s="493"/>
      <c r="L10" s="492"/>
      <c r="M10" s="492"/>
      <c r="N10" s="492"/>
      <c r="O10" s="494"/>
      <c r="P10" s="201"/>
      <c r="Q10" s="495" t="s">
        <v>168</v>
      </c>
      <c r="R10" s="496"/>
      <c r="S10" s="496"/>
      <c r="T10" s="496"/>
      <c r="U10" s="496"/>
      <c r="V10" s="496"/>
      <c r="W10" s="496"/>
      <c r="X10" s="496"/>
      <c r="Y10" s="496"/>
      <c r="Z10" s="497"/>
      <c r="AA10" s="191">
        <v>70</v>
      </c>
      <c r="AB10" s="97" t="s">
        <v>169</v>
      </c>
      <c r="AC10" s="191">
        <v>30</v>
      </c>
      <c r="AD10" s="106"/>
      <c r="AE10" s="193"/>
    </row>
    <row r="11" spans="1:31" ht="21">
      <c r="A11" s="198"/>
      <c r="B11" s="499"/>
      <c r="C11" s="500"/>
      <c r="D11" s="500"/>
      <c r="E11" s="501"/>
      <c r="F11" s="501"/>
      <c r="G11" s="501"/>
      <c r="H11" s="501"/>
      <c r="I11" s="501"/>
      <c r="J11" s="502"/>
      <c r="K11" s="502"/>
      <c r="L11" s="501"/>
      <c r="M11" s="501"/>
      <c r="N11" s="501"/>
      <c r="O11" s="503"/>
      <c r="P11" s="200"/>
      <c r="Q11" s="456" t="s">
        <v>165</v>
      </c>
      <c r="R11" s="457"/>
      <c r="S11" s="457"/>
      <c r="T11" s="451" t="s">
        <v>175</v>
      </c>
      <c r="U11" s="451"/>
      <c r="V11" s="451"/>
      <c r="W11" s="451"/>
      <c r="X11" s="451"/>
      <c r="Y11" s="452" t="s">
        <v>162</v>
      </c>
      <c r="Z11" s="452"/>
      <c r="AA11" s="451" t="s">
        <v>212</v>
      </c>
      <c r="AB11" s="451"/>
      <c r="AC11" s="451"/>
      <c r="AD11" s="451"/>
      <c r="AE11" s="193"/>
    </row>
    <row r="12" spans="1:31" ht="21">
      <c r="A12" s="198"/>
      <c r="B12" s="203"/>
      <c r="C12" s="204"/>
      <c r="D12" s="204"/>
      <c r="E12" s="204"/>
      <c r="F12" s="204"/>
      <c r="G12" s="204"/>
      <c r="H12" s="204"/>
      <c r="I12" s="205"/>
      <c r="J12" s="205"/>
      <c r="K12" s="205"/>
      <c r="L12" s="205"/>
      <c r="M12" s="205"/>
      <c r="N12" s="205"/>
      <c r="O12" s="206"/>
      <c r="P12" s="202"/>
      <c r="Q12" s="453" t="s">
        <v>170</v>
      </c>
      <c r="R12" s="454"/>
      <c r="S12" s="454"/>
      <c r="T12" s="454"/>
      <c r="U12" s="454"/>
      <c r="V12" s="454"/>
      <c r="W12" s="454"/>
      <c r="X12" s="454"/>
      <c r="Y12" s="454"/>
      <c r="Z12" s="454"/>
      <c r="AA12" s="454"/>
      <c r="AB12" s="454"/>
      <c r="AC12" s="454"/>
      <c r="AD12" s="455"/>
      <c r="AE12" s="193"/>
    </row>
    <row r="13" spans="1:31" ht="21">
      <c r="A13" s="198"/>
      <c r="B13" s="98"/>
      <c r="C13" s="99"/>
      <c r="D13" s="81"/>
      <c r="E13" s="81"/>
      <c r="F13" s="81"/>
      <c r="G13" s="81"/>
      <c r="H13" s="98"/>
      <c r="I13" s="100"/>
      <c r="J13" s="98"/>
      <c r="K13" s="98"/>
      <c r="L13" s="98"/>
      <c r="M13" s="98"/>
      <c r="N13" s="100"/>
      <c r="O13" s="100"/>
      <c r="P13" s="202"/>
      <c r="Q13" s="461" t="s">
        <v>52</v>
      </c>
      <c r="R13" s="461"/>
      <c r="S13" s="461"/>
      <c r="T13" s="462" t="s">
        <v>227</v>
      </c>
      <c r="U13" s="462"/>
      <c r="V13" s="462"/>
      <c r="W13" s="462"/>
      <c r="X13" s="462"/>
      <c r="Y13" s="456" t="s">
        <v>47</v>
      </c>
      <c r="Z13" s="457"/>
      <c r="AA13" s="458"/>
      <c r="AB13" s="459">
        <v>35</v>
      </c>
      <c r="AC13" s="460"/>
      <c r="AD13" s="404" t="s">
        <v>143</v>
      </c>
      <c r="AE13" s="193"/>
    </row>
    <row r="14" spans="1:31" ht="21">
      <c r="A14" s="198"/>
      <c r="B14" s="98"/>
      <c r="C14" s="81"/>
      <c r="D14" s="81"/>
      <c r="E14" s="81"/>
      <c r="F14" s="81"/>
      <c r="G14" s="81"/>
      <c r="H14" s="101"/>
      <c r="I14" s="101"/>
      <c r="J14" s="98"/>
      <c r="K14" s="98"/>
      <c r="L14" s="102"/>
      <c r="M14" s="100"/>
      <c r="N14" s="100"/>
      <c r="O14" s="102"/>
      <c r="P14" s="201"/>
      <c r="Q14" s="504" t="s">
        <v>5</v>
      </c>
      <c r="R14" s="505"/>
      <c r="S14" s="506"/>
      <c r="T14" s="463" t="s">
        <v>175</v>
      </c>
      <c r="U14" s="472"/>
      <c r="V14" s="472"/>
      <c r="W14" s="472"/>
      <c r="X14" s="464"/>
      <c r="Y14" s="456" t="s">
        <v>162</v>
      </c>
      <c r="Z14" s="458"/>
      <c r="AA14" s="463" t="s">
        <v>166</v>
      </c>
      <c r="AB14" s="472"/>
      <c r="AC14" s="472"/>
      <c r="AD14" s="464"/>
      <c r="AE14" s="193"/>
    </row>
    <row r="15" spans="1:31" ht="21">
      <c r="A15" s="198"/>
      <c r="B15" s="98"/>
      <c r="C15" s="81"/>
      <c r="D15" s="81"/>
      <c r="E15" s="81"/>
      <c r="F15" s="81"/>
      <c r="G15" s="81"/>
      <c r="H15" s="101"/>
      <c r="I15" s="101"/>
      <c r="J15" s="98"/>
      <c r="K15" s="98"/>
      <c r="L15" s="101"/>
      <c r="M15" s="101"/>
      <c r="N15" s="101"/>
      <c r="O15" s="101"/>
      <c r="P15" s="201"/>
      <c r="Q15" s="504" t="s">
        <v>5</v>
      </c>
      <c r="R15" s="505"/>
      <c r="S15" s="506"/>
      <c r="T15" s="462"/>
      <c r="U15" s="462"/>
      <c r="V15" s="462"/>
      <c r="W15" s="462"/>
      <c r="X15" s="462"/>
      <c r="Y15" s="456" t="s">
        <v>162</v>
      </c>
      <c r="Z15" s="458"/>
      <c r="AA15" s="463"/>
      <c r="AB15" s="472"/>
      <c r="AC15" s="472"/>
      <c r="AD15" s="464"/>
      <c r="AE15" s="193"/>
    </row>
    <row r="16" spans="1:31" ht="21">
      <c r="A16" s="198"/>
      <c r="B16" s="98"/>
      <c r="C16" s="81"/>
      <c r="D16" s="81"/>
      <c r="E16" s="81"/>
      <c r="F16" s="81"/>
      <c r="G16" s="81"/>
      <c r="H16" s="101"/>
      <c r="I16" s="101"/>
      <c r="J16" s="98"/>
      <c r="K16" s="98"/>
      <c r="L16" s="101"/>
      <c r="M16" s="101"/>
      <c r="N16" s="101"/>
      <c r="O16" s="101"/>
      <c r="P16" s="201"/>
      <c r="AE16" s="193"/>
    </row>
    <row r="17" spans="1:31" ht="21">
      <c r="A17" s="198"/>
      <c r="B17" s="98"/>
      <c r="C17" s="98"/>
      <c r="D17" s="98"/>
      <c r="E17" s="101"/>
      <c r="F17" s="101"/>
      <c r="G17" s="101"/>
      <c r="H17" s="101"/>
      <c r="I17" s="101"/>
      <c r="J17" s="101"/>
      <c r="K17" s="98"/>
      <c r="L17" s="98"/>
      <c r="M17" s="101"/>
      <c r="N17" s="101"/>
      <c r="O17" s="101"/>
      <c r="P17" s="201"/>
      <c r="Q17" s="408"/>
      <c r="R17" s="408"/>
      <c r="S17" s="408"/>
      <c r="T17" s="408"/>
      <c r="U17" s="408"/>
      <c r="V17" s="104"/>
      <c r="W17" s="105"/>
      <c r="X17" s="105"/>
      <c r="Y17" s="105"/>
      <c r="Z17" s="105"/>
      <c r="AA17" s="102"/>
      <c r="AB17" s="27"/>
      <c r="AC17" s="26"/>
      <c r="AD17" s="26"/>
      <c r="AE17" s="193"/>
    </row>
    <row r="18" spans="1:31" ht="21">
      <c r="A18" s="198"/>
      <c r="B18" s="198"/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9"/>
      <c r="Q18" s="198"/>
      <c r="R18" s="198"/>
      <c r="S18" s="198"/>
      <c r="T18" s="207"/>
      <c r="U18" s="198"/>
      <c r="V18" s="199"/>
      <c r="W18" s="208"/>
      <c r="X18" s="208"/>
      <c r="Y18" s="208"/>
      <c r="Z18" s="208"/>
      <c r="AA18" s="202"/>
      <c r="AB18" s="209"/>
      <c r="AC18" s="193"/>
      <c r="AD18" s="193"/>
      <c r="AE18" s="193"/>
    </row>
    <row r="19" spans="1:31">
      <c r="W19" s="26"/>
      <c r="X19" s="26"/>
      <c r="Y19" s="26"/>
      <c r="Z19" s="26"/>
      <c r="AA19" s="26"/>
    </row>
  </sheetData>
  <sheetProtection algorithmName="SHA-512" hashValue="Vsl1z4oIhgFnnb9zMtDKQUh7efB5UoMh5/Oy64APEJlt5m7nVvopbaABObFnbBhAnoEdgr9m1Ozl9OI2gGVjTA==" saltValue="2F/nkCbDVfdtTJIMOSVATQ==" spinCount="100000" sheet="1" objects="1" scenarios="1" selectLockedCells="1"/>
  <mergeCells count="68">
    <mergeCell ref="Q14:S14"/>
    <mergeCell ref="T14:X14"/>
    <mergeCell ref="Y14:Z14"/>
    <mergeCell ref="AA14:AD14"/>
    <mergeCell ref="Q15:S15"/>
    <mergeCell ref="T15:X15"/>
    <mergeCell ref="Y15:Z15"/>
    <mergeCell ref="AA15:AD15"/>
    <mergeCell ref="B11:D11"/>
    <mergeCell ref="E11:I11"/>
    <mergeCell ref="J11:K11"/>
    <mergeCell ref="L11:O11"/>
    <mergeCell ref="Q11:S11"/>
    <mergeCell ref="Y9:Z9"/>
    <mergeCell ref="AA9:AD9"/>
    <mergeCell ref="B10:D10"/>
    <mergeCell ref="E10:I10"/>
    <mergeCell ref="J10:K10"/>
    <mergeCell ref="L10:O10"/>
    <mergeCell ref="Q10:Z10"/>
    <mergeCell ref="B9:D9"/>
    <mergeCell ref="E9:I9"/>
    <mergeCell ref="J9:K9"/>
    <mergeCell ref="L9:O9"/>
    <mergeCell ref="Q9:S9"/>
    <mergeCell ref="T9:X9"/>
    <mergeCell ref="B7:D7"/>
    <mergeCell ref="E7:G7"/>
    <mergeCell ref="I7:K7"/>
    <mergeCell ref="M7:O7"/>
    <mergeCell ref="Q7:S7"/>
    <mergeCell ref="B8:D8"/>
    <mergeCell ref="E8:I8"/>
    <mergeCell ref="J8:K8"/>
    <mergeCell ref="L8:O8"/>
    <mergeCell ref="Q8:S8"/>
    <mergeCell ref="AB5:AC5"/>
    <mergeCell ref="B6:D6"/>
    <mergeCell ref="E6:O6"/>
    <mergeCell ref="Q6:S6"/>
    <mergeCell ref="B5:D5"/>
    <mergeCell ref="E5:O5"/>
    <mergeCell ref="Q5:S5"/>
    <mergeCell ref="Y5:Z5"/>
    <mergeCell ref="T5:X5"/>
    <mergeCell ref="T6:X6"/>
    <mergeCell ref="Y6:Z6"/>
    <mergeCell ref="AB6:AC6"/>
    <mergeCell ref="C1:O3"/>
    <mergeCell ref="T1:AA3"/>
    <mergeCell ref="B4:O4"/>
    <mergeCell ref="Q4:U4"/>
    <mergeCell ref="V4:Z4"/>
    <mergeCell ref="AA4:AD4"/>
    <mergeCell ref="T7:U7"/>
    <mergeCell ref="V7:W7"/>
    <mergeCell ref="X7:AD7"/>
    <mergeCell ref="Y8:AB8"/>
    <mergeCell ref="AC8:AD8"/>
    <mergeCell ref="T8:X8"/>
    <mergeCell ref="T11:X11"/>
    <mergeCell ref="Y11:Z11"/>
    <mergeCell ref="AA11:AD11"/>
    <mergeCell ref="Q12:AD12"/>
    <mergeCell ref="Y13:AA13"/>
    <mergeCell ref="AB13:AC13"/>
    <mergeCell ref="Q13:S13"/>
    <mergeCell ref="T13:X13"/>
  </mergeCells>
  <conditionalFormatting sqref="W18 Y18">
    <cfRule type="containsBlanks" dxfId="47" priority="1">
      <formula>LEN(TRIM(W18))=0</formula>
    </cfRule>
  </conditionalFormatting>
  <pageMargins left="0.7" right="0.7" top="0.75" bottom="0.75" header="0.3" footer="0.3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5:S40"/>
  <sheetViews>
    <sheetView showGridLines="0" showRowColHeaders="0" workbookViewId="0">
      <selection activeCell="F13" sqref="F13"/>
    </sheetView>
  </sheetViews>
  <sheetFormatPr defaultRowHeight="18.75"/>
  <cols>
    <col min="1" max="1" width="11" style="32" customWidth="1"/>
    <col min="2" max="2" width="13.875" style="32" customWidth="1"/>
    <col min="3" max="3" width="17.75" style="32" customWidth="1"/>
    <col min="4" max="4" width="9" style="32"/>
    <col min="5" max="5" width="7.625" style="32" customWidth="1"/>
    <col min="6" max="8" width="13.25" style="32" customWidth="1"/>
    <col min="9" max="9" width="10.625" style="32" customWidth="1"/>
    <col min="10" max="11" width="9" style="32"/>
    <col min="12" max="19" width="12.125" style="32" customWidth="1"/>
    <col min="20" max="16384" width="9" style="32"/>
  </cols>
  <sheetData>
    <row r="5" spans="1:19" s="52" customFormat="1">
      <c r="A5" s="144" t="s">
        <v>19</v>
      </c>
      <c r="B5" s="144" t="s">
        <v>20</v>
      </c>
      <c r="C5" s="145" t="s">
        <v>21</v>
      </c>
      <c r="D5" s="144" t="s">
        <v>22</v>
      </c>
      <c r="E5" s="144" t="s">
        <v>23</v>
      </c>
      <c r="F5" s="144" t="s">
        <v>24</v>
      </c>
      <c r="G5" s="144" t="s">
        <v>25</v>
      </c>
      <c r="H5" s="144" t="s">
        <v>26</v>
      </c>
      <c r="I5" s="144" t="s">
        <v>27</v>
      </c>
      <c r="J5" s="144" t="s">
        <v>28</v>
      </c>
      <c r="K5" s="144" t="s">
        <v>29</v>
      </c>
      <c r="L5" s="144" t="s">
        <v>101</v>
      </c>
      <c r="M5" s="144" t="s">
        <v>102</v>
      </c>
      <c r="N5" s="144" t="s">
        <v>103</v>
      </c>
      <c r="O5" s="144" t="s">
        <v>1</v>
      </c>
      <c r="P5" s="144" t="s">
        <v>104</v>
      </c>
      <c r="Q5" s="144" t="s">
        <v>105</v>
      </c>
      <c r="R5" s="144" t="s">
        <v>106</v>
      </c>
      <c r="S5" s="144" t="s">
        <v>107</v>
      </c>
    </row>
    <row r="6" spans="1:19" s="52" customFormat="1">
      <c r="A6" s="4">
        <v>121</v>
      </c>
      <c r="B6" s="4" t="s">
        <v>150</v>
      </c>
      <c r="C6" s="192">
        <v>1111111111111</v>
      </c>
      <c r="D6" s="4">
        <v>1111</v>
      </c>
      <c r="E6" s="4" t="s">
        <v>151</v>
      </c>
      <c r="F6" s="4" t="s">
        <v>154</v>
      </c>
      <c r="G6" s="4" t="s">
        <v>150</v>
      </c>
      <c r="H6" s="4" t="s">
        <v>152</v>
      </c>
      <c r="I6" s="51">
        <v>240094</v>
      </c>
      <c r="J6" s="398">
        <f>IF(I6="","",DATEDIF(I6,ข้อมูลพื้นฐาน!$T$6,"Y"))</f>
        <v>9</v>
      </c>
      <c r="K6" s="398">
        <f>IF(I6="","",DATEDIF(I6,ข้อมูลพื้นฐาน!$T$6,"YM"))</f>
        <v>0</v>
      </c>
      <c r="L6" s="237" t="s">
        <v>213</v>
      </c>
      <c r="M6" s="4">
        <v>2</v>
      </c>
      <c r="N6" s="4"/>
      <c r="O6" s="4" t="s">
        <v>158</v>
      </c>
      <c r="P6" s="4" t="s">
        <v>159</v>
      </c>
      <c r="Q6" s="4" t="s">
        <v>160</v>
      </c>
      <c r="R6" s="4">
        <v>43000</v>
      </c>
      <c r="S6" s="237">
        <v>1234567898</v>
      </c>
    </row>
    <row r="7" spans="1:19" s="52" customFormat="1">
      <c r="A7" s="4">
        <v>121</v>
      </c>
      <c r="B7" s="4" t="s">
        <v>150</v>
      </c>
      <c r="C7" s="192">
        <v>1111111111122</v>
      </c>
      <c r="D7" s="4">
        <v>1112</v>
      </c>
      <c r="E7" s="4" t="s">
        <v>153</v>
      </c>
      <c r="F7" s="4" t="s">
        <v>154</v>
      </c>
      <c r="G7" s="4" t="s">
        <v>150</v>
      </c>
      <c r="H7" s="4" t="s">
        <v>152</v>
      </c>
      <c r="I7" s="51">
        <v>239822</v>
      </c>
      <c r="J7" s="398">
        <f>IF(I7="","",DATEDIF(I7,ข้อมูลพื้นฐาน!$T$6,"Y"))</f>
        <v>9</v>
      </c>
      <c r="K7" s="398">
        <f>IF(I7="","",DATEDIF(I7,ข้อมูลพื้นฐาน!$T$6,"YM"))</f>
        <v>9</v>
      </c>
      <c r="L7" s="237" t="s">
        <v>214</v>
      </c>
      <c r="M7" s="4">
        <v>3</v>
      </c>
      <c r="N7" s="4"/>
      <c r="O7" s="4" t="s">
        <v>158</v>
      </c>
      <c r="P7" s="4" t="s">
        <v>159</v>
      </c>
      <c r="Q7" s="4" t="s">
        <v>160</v>
      </c>
      <c r="R7" s="4">
        <v>43000</v>
      </c>
      <c r="S7" s="237">
        <v>1234567898</v>
      </c>
    </row>
    <row r="8" spans="1:19" s="52" customFormat="1">
      <c r="A8" s="4">
        <v>121</v>
      </c>
      <c r="B8" s="4" t="s">
        <v>150</v>
      </c>
      <c r="C8" s="192">
        <v>1111111111133</v>
      </c>
      <c r="D8" s="4">
        <v>1113</v>
      </c>
      <c r="E8" s="4" t="s">
        <v>153</v>
      </c>
      <c r="F8" s="4" t="s">
        <v>154</v>
      </c>
      <c r="G8" s="4" t="s">
        <v>150</v>
      </c>
      <c r="H8" s="4" t="s">
        <v>152</v>
      </c>
      <c r="I8" s="51">
        <v>240310</v>
      </c>
      <c r="J8" s="398">
        <f>IF(I8="","",DATEDIF(I8,ข้อมูลพื้นฐาน!$T$6,"Y"))</f>
        <v>8</v>
      </c>
      <c r="K8" s="398">
        <f>IF(I8="","",DATEDIF(I8,ข้อมูลพื้นฐาน!$T$6,"YM"))</f>
        <v>5</v>
      </c>
      <c r="L8" s="237"/>
      <c r="M8" s="4">
        <v>4</v>
      </c>
      <c r="N8" s="4"/>
      <c r="O8" s="4" t="s">
        <v>158</v>
      </c>
      <c r="P8" s="4" t="s">
        <v>159</v>
      </c>
      <c r="Q8" s="4" t="s">
        <v>160</v>
      </c>
      <c r="R8" s="4">
        <v>43000</v>
      </c>
      <c r="S8" s="237">
        <v>1234567898</v>
      </c>
    </row>
    <row r="9" spans="1:19" s="52" customFormat="1">
      <c r="A9" s="4">
        <v>122</v>
      </c>
      <c r="B9" s="4" t="s">
        <v>150</v>
      </c>
      <c r="C9" s="192">
        <v>1111111111133</v>
      </c>
      <c r="D9" s="4">
        <v>1113</v>
      </c>
      <c r="E9" s="4" t="s">
        <v>153</v>
      </c>
      <c r="F9" s="4" t="s">
        <v>154</v>
      </c>
      <c r="G9" s="4" t="s">
        <v>150</v>
      </c>
      <c r="H9" s="4" t="s">
        <v>152</v>
      </c>
      <c r="I9" s="51">
        <v>240311</v>
      </c>
      <c r="J9" s="398">
        <f>IF(I9="","",DATEDIF(I9,ข้อมูลพื้นฐาน!$T$6,"Y"))</f>
        <v>8</v>
      </c>
      <c r="K9" s="398">
        <f>IF(I9="","",DATEDIF(I9,ข้อมูลพื้นฐาน!$T$6,"YM"))</f>
        <v>5</v>
      </c>
      <c r="L9" s="237"/>
      <c r="M9" s="4"/>
      <c r="N9" s="4"/>
      <c r="O9" s="4"/>
      <c r="P9" s="4"/>
      <c r="Q9" s="4"/>
      <c r="R9" s="4"/>
      <c r="S9" s="237"/>
    </row>
    <row r="10" spans="1:19" s="52" customFormat="1">
      <c r="A10" s="4"/>
      <c r="B10" s="4"/>
      <c r="C10" s="192"/>
      <c r="D10" s="4"/>
      <c r="E10" s="4"/>
      <c r="F10" s="4"/>
      <c r="G10" s="4"/>
      <c r="H10" s="4"/>
      <c r="I10" s="51"/>
      <c r="J10" s="398" t="str">
        <f>IF(I10="","",DATEDIF(I10,ข้อมูลพื้นฐาน!$T$6,"Y"))</f>
        <v/>
      </c>
      <c r="K10" s="398" t="str">
        <f>IF(I10="","",DATEDIF(I10,ข้อมูลพื้นฐาน!$T$6,"YM"))</f>
        <v/>
      </c>
      <c r="L10" s="237"/>
      <c r="M10" s="4"/>
      <c r="N10" s="4"/>
      <c r="O10" s="4"/>
      <c r="P10" s="4"/>
      <c r="Q10" s="4"/>
      <c r="R10" s="4"/>
      <c r="S10" s="237"/>
    </row>
    <row r="11" spans="1:19" s="52" customFormat="1">
      <c r="A11" s="4"/>
      <c r="B11" s="4"/>
      <c r="C11" s="192"/>
      <c r="D11" s="4"/>
      <c r="E11" s="4"/>
      <c r="F11" s="4"/>
      <c r="G11" s="4"/>
      <c r="H11" s="4"/>
      <c r="I11" s="51"/>
      <c r="J11" s="398" t="str">
        <f>IF(I11="","",DATEDIF(I11,ข้อมูลพื้นฐาน!$T$6,"Y"))</f>
        <v/>
      </c>
      <c r="K11" s="398" t="str">
        <f>IF(I11="","",DATEDIF(I11,ข้อมูลพื้นฐาน!$T$6,"YM"))</f>
        <v/>
      </c>
      <c r="L11" s="237"/>
      <c r="M11" s="4"/>
      <c r="N11" s="4"/>
      <c r="O11" s="4"/>
      <c r="P11" s="4"/>
      <c r="Q11" s="4"/>
      <c r="R11" s="4"/>
      <c r="S11" s="237"/>
    </row>
    <row r="12" spans="1:19" s="52" customFormat="1">
      <c r="A12" s="4"/>
      <c r="B12" s="4"/>
      <c r="C12" s="192"/>
      <c r="D12" s="4"/>
      <c r="E12" s="4"/>
      <c r="F12" s="4"/>
      <c r="G12" s="4"/>
      <c r="H12" s="4"/>
      <c r="I12" s="51"/>
      <c r="J12" s="398" t="str">
        <f>IF(I12="","",DATEDIF(I12,ข้อมูลพื้นฐาน!$T$6,"Y"))</f>
        <v/>
      </c>
      <c r="K12" s="398" t="str">
        <f>IF(I12="","",DATEDIF(I12,ข้อมูลพื้นฐาน!$T$6,"YM"))</f>
        <v/>
      </c>
      <c r="L12" s="237"/>
      <c r="M12" s="4"/>
      <c r="N12" s="4"/>
      <c r="O12" s="4"/>
      <c r="P12" s="4"/>
      <c r="Q12" s="4"/>
      <c r="R12" s="4"/>
      <c r="S12" s="237"/>
    </row>
    <row r="13" spans="1:19" s="52" customFormat="1">
      <c r="A13" s="4"/>
      <c r="B13" s="4"/>
      <c r="C13" s="192"/>
      <c r="D13" s="4"/>
      <c r="E13" s="4"/>
      <c r="F13" s="4"/>
      <c r="G13" s="4"/>
      <c r="H13" s="4"/>
      <c r="I13" s="51"/>
      <c r="J13" s="398" t="str">
        <f>IF(I13="","",DATEDIF(I13,ข้อมูลพื้นฐาน!$T$6,"Y"))</f>
        <v/>
      </c>
      <c r="K13" s="398" t="str">
        <f>IF(I13="","",DATEDIF(I13,ข้อมูลพื้นฐาน!$T$6,"YM"))</f>
        <v/>
      </c>
      <c r="L13" s="237"/>
      <c r="M13" s="4"/>
      <c r="N13" s="4"/>
      <c r="O13" s="4"/>
      <c r="P13" s="4"/>
      <c r="Q13" s="4"/>
      <c r="R13" s="4"/>
      <c r="S13" s="237"/>
    </row>
    <row r="14" spans="1:19" s="52" customFormat="1">
      <c r="A14" s="4"/>
      <c r="B14" s="4"/>
      <c r="C14" s="192"/>
      <c r="D14" s="4"/>
      <c r="E14" s="4"/>
      <c r="F14" s="4"/>
      <c r="G14" s="4"/>
      <c r="H14" s="4"/>
      <c r="I14" s="51"/>
      <c r="J14" s="398" t="str">
        <f>IF(I14="","",DATEDIF(I14,ข้อมูลพื้นฐาน!$T$6,"Y"))</f>
        <v/>
      </c>
      <c r="K14" s="398" t="str">
        <f>IF(I14="","",DATEDIF(I14,ข้อมูลพื้นฐาน!$T$6,"YM"))</f>
        <v/>
      </c>
      <c r="L14" s="237"/>
      <c r="M14" s="4"/>
      <c r="N14" s="4"/>
      <c r="O14" s="4"/>
      <c r="P14" s="4"/>
      <c r="Q14" s="4"/>
      <c r="R14" s="4"/>
      <c r="S14" s="237"/>
    </row>
    <row r="15" spans="1:19" s="52" customFormat="1">
      <c r="A15" s="4"/>
      <c r="B15" s="4"/>
      <c r="C15" s="192"/>
      <c r="D15" s="4"/>
      <c r="E15" s="4"/>
      <c r="F15" s="4"/>
      <c r="G15" s="4"/>
      <c r="H15" s="4"/>
      <c r="I15" s="51"/>
      <c r="J15" s="398" t="str">
        <f>IF(I15="","",DATEDIF(I15,ข้อมูลพื้นฐาน!$T$6,"Y"))</f>
        <v/>
      </c>
      <c r="K15" s="398" t="str">
        <f>IF(I15="","",DATEDIF(I15,ข้อมูลพื้นฐาน!$T$6,"YM"))</f>
        <v/>
      </c>
      <c r="L15" s="237"/>
      <c r="M15" s="4"/>
      <c r="N15" s="4"/>
      <c r="O15" s="4"/>
      <c r="P15" s="4"/>
      <c r="Q15" s="4"/>
      <c r="R15" s="4"/>
      <c r="S15" s="237"/>
    </row>
    <row r="16" spans="1:19" s="52" customFormat="1">
      <c r="A16" s="4"/>
      <c r="B16" s="4"/>
      <c r="C16" s="192"/>
      <c r="D16" s="4"/>
      <c r="E16" s="4"/>
      <c r="F16" s="4"/>
      <c r="G16" s="4"/>
      <c r="H16" s="4"/>
      <c r="I16" s="51"/>
      <c r="J16" s="398" t="str">
        <f>IF(I16="","",DATEDIF(I16,ข้อมูลพื้นฐาน!$T$6,"Y"))</f>
        <v/>
      </c>
      <c r="K16" s="398" t="str">
        <f>IF(I16="","",DATEDIF(I16,ข้อมูลพื้นฐาน!$T$6,"YM"))</f>
        <v/>
      </c>
      <c r="L16" s="237"/>
      <c r="M16" s="4"/>
      <c r="N16" s="4"/>
      <c r="O16" s="4"/>
      <c r="P16" s="4"/>
      <c r="Q16" s="4"/>
      <c r="R16" s="4"/>
      <c r="S16" s="237"/>
    </row>
    <row r="17" spans="1:19" s="52" customFormat="1">
      <c r="A17" s="4"/>
      <c r="B17" s="4"/>
      <c r="C17" s="192"/>
      <c r="D17" s="4"/>
      <c r="E17" s="4"/>
      <c r="F17" s="4"/>
      <c r="G17" s="4"/>
      <c r="H17" s="4"/>
      <c r="I17" s="51"/>
      <c r="J17" s="398" t="str">
        <f>IF(I17="","",DATEDIF(I17,ข้อมูลพื้นฐาน!$T$6,"Y"))</f>
        <v/>
      </c>
      <c r="K17" s="398" t="str">
        <f>IF(I17="","",DATEDIF(I17,ข้อมูลพื้นฐาน!$T$6,"YM"))</f>
        <v/>
      </c>
      <c r="L17" s="237"/>
      <c r="M17" s="4"/>
      <c r="N17" s="4"/>
      <c r="O17" s="4"/>
      <c r="P17" s="4"/>
      <c r="Q17" s="4"/>
      <c r="R17" s="4"/>
      <c r="S17" s="237"/>
    </row>
    <row r="18" spans="1:19" s="52" customFormat="1">
      <c r="A18" s="4"/>
      <c r="B18" s="4"/>
      <c r="C18" s="192"/>
      <c r="D18" s="4"/>
      <c r="E18" s="4"/>
      <c r="F18" s="4"/>
      <c r="G18" s="4"/>
      <c r="H18" s="4"/>
      <c r="I18" s="51"/>
      <c r="J18" s="398" t="str">
        <f>IF(I18="","",DATEDIF(I18,ข้อมูลพื้นฐาน!$T$6,"Y"))</f>
        <v/>
      </c>
      <c r="K18" s="398" t="str">
        <f>IF(I18="","",DATEDIF(I18,ข้อมูลพื้นฐาน!$T$6,"YM"))</f>
        <v/>
      </c>
      <c r="L18" s="237"/>
      <c r="M18" s="4"/>
      <c r="N18" s="4"/>
      <c r="O18" s="4"/>
      <c r="P18" s="4"/>
      <c r="Q18" s="4"/>
      <c r="R18" s="4"/>
      <c r="S18" s="237"/>
    </row>
    <row r="19" spans="1:19" s="52" customFormat="1">
      <c r="A19" s="4"/>
      <c r="B19" s="4"/>
      <c r="C19" s="192"/>
      <c r="D19" s="4"/>
      <c r="E19" s="4"/>
      <c r="F19" s="4"/>
      <c r="G19" s="4"/>
      <c r="H19" s="4"/>
      <c r="I19" s="51"/>
      <c r="J19" s="398" t="str">
        <f>IF(I19="","",DATEDIF(I19,ข้อมูลพื้นฐาน!$T$6,"Y"))</f>
        <v/>
      </c>
      <c r="K19" s="398" t="str">
        <f>IF(I19="","",DATEDIF(I19,ข้อมูลพื้นฐาน!$T$6,"YM"))</f>
        <v/>
      </c>
      <c r="L19" s="237"/>
      <c r="M19" s="4"/>
      <c r="N19" s="4"/>
      <c r="O19" s="4"/>
      <c r="P19" s="4"/>
      <c r="Q19" s="4"/>
      <c r="R19" s="4"/>
      <c r="S19" s="237"/>
    </row>
    <row r="20" spans="1:19" s="52" customFormat="1">
      <c r="A20" s="4"/>
      <c r="B20" s="4"/>
      <c r="C20" s="192"/>
      <c r="D20" s="4"/>
      <c r="E20" s="4"/>
      <c r="F20" s="4"/>
      <c r="G20" s="4"/>
      <c r="H20" s="4"/>
      <c r="I20" s="51"/>
      <c r="J20" s="398" t="str">
        <f>IF(I20="","",DATEDIF(I20,ข้อมูลพื้นฐาน!$T$6,"Y"))</f>
        <v/>
      </c>
      <c r="K20" s="398" t="str">
        <f>IF(I20="","",DATEDIF(I20,ข้อมูลพื้นฐาน!$T$6,"YM"))</f>
        <v/>
      </c>
      <c r="L20" s="237"/>
      <c r="M20" s="4"/>
      <c r="N20" s="4"/>
      <c r="O20" s="4"/>
      <c r="P20" s="4"/>
      <c r="Q20" s="4"/>
      <c r="R20" s="4"/>
      <c r="S20" s="237"/>
    </row>
    <row r="21" spans="1:19" s="52" customFormat="1">
      <c r="A21" s="4"/>
      <c r="B21" s="4"/>
      <c r="C21" s="192"/>
      <c r="D21" s="4"/>
      <c r="E21" s="4"/>
      <c r="F21" s="4"/>
      <c r="G21" s="4"/>
      <c r="H21" s="4"/>
      <c r="I21" s="51"/>
      <c r="J21" s="398" t="str">
        <f>IF(I21="","",DATEDIF(I21,ข้อมูลพื้นฐาน!$T$6,"Y"))</f>
        <v/>
      </c>
      <c r="K21" s="398" t="str">
        <f>IF(I21="","",DATEDIF(I21,ข้อมูลพื้นฐาน!$T$6,"YM"))</f>
        <v/>
      </c>
      <c r="L21" s="237"/>
      <c r="M21" s="4"/>
      <c r="N21" s="4"/>
      <c r="O21" s="4"/>
      <c r="P21" s="4"/>
      <c r="Q21" s="4"/>
      <c r="R21" s="4"/>
      <c r="S21" s="237"/>
    </row>
    <row r="22" spans="1:19" s="52" customFormat="1">
      <c r="A22" s="4"/>
      <c r="B22" s="4"/>
      <c r="C22" s="192"/>
      <c r="D22" s="4"/>
      <c r="E22" s="4"/>
      <c r="F22" s="4"/>
      <c r="G22" s="4"/>
      <c r="H22" s="4"/>
      <c r="I22" s="51"/>
      <c r="J22" s="398" t="str">
        <f>IF(I22="","",DATEDIF(I22,ข้อมูลพื้นฐาน!$T$6,"Y"))</f>
        <v/>
      </c>
      <c r="K22" s="398" t="str">
        <f>IF(I22="","",DATEDIF(I22,ข้อมูลพื้นฐาน!$T$6,"YM"))</f>
        <v/>
      </c>
      <c r="L22" s="237"/>
      <c r="M22" s="4"/>
      <c r="N22" s="4"/>
      <c r="O22" s="4"/>
      <c r="P22" s="4"/>
      <c r="Q22" s="4"/>
      <c r="R22" s="4"/>
      <c r="S22" s="237"/>
    </row>
    <row r="23" spans="1:19" s="52" customFormat="1">
      <c r="A23" s="4"/>
      <c r="B23" s="4"/>
      <c r="C23" s="192"/>
      <c r="D23" s="4"/>
      <c r="E23" s="4"/>
      <c r="F23" s="4"/>
      <c r="G23" s="4"/>
      <c r="H23" s="4"/>
      <c r="I23" s="51"/>
      <c r="J23" s="398" t="str">
        <f>IF(I23="","",DATEDIF(I23,ข้อมูลพื้นฐาน!$T$6,"Y"))</f>
        <v/>
      </c>
      <c r="K23" s="398" t="str">
        <f>IF(I23="","",DATEDIF(I23,ข้อมูลพื้นฐาน!$T$6,"YM"))</f>
        <v/>
      </c>
      <c r="L23" s="237"/>
      <c r="M23" s="4"/>
      <c r="N23" s="4"/>
      <c r="O23" s="4"/>
      <c r="P23" s="4"/>
      <c r="Q23" s="4"/>
      <c r="R23" s="4"/>
      <c r="S23" s="237"/>
    </row>
    <row r="24" spans="1:19" s="52" customFormat="1">
      <c r="A24" s="4"/>
      <c r="B24" s="4"/>
      <c r="C24" s="192"/>
      <c r="D24" s="4"/>
      <c r="E24" s="4"/>
      <c r="F24" s="4"/>
      <c r="G24" s="4"/>
      <c r="H24" s="4"/>
      <c r="I24" s="51"/>
      <c r="J24" s="398" t="str">
        <f>IF(I24="","",DATEDIF(I24,ข้อมูลพื้นฐาน!$T$6,"Y"))</f>
        <v/>
      </c>
      <c r="K24" s="398" t="str">
        <f>IF(I24="","",DATEDIF(I24,ข้อมูลพื้นฐาน!$T$6,"YM"))</f>
        <v/>
      </c>
      <c r="L24" s="237"/>
      <c r="M24" s="4"/>
      <c r="N24" s="4"/>
      <c r="O24" s="4"/>
      <c r="P24" s="4"/>
      <c r="Q24" s="4"/>
      <c r="R24" s="4"/>
      <c r="S24" s="237"/>
    </row>
    <row r="25" spans="1:19" s="52" customFormat="1">
      <c r="A25" s="4"/>
      <c r="B25" s="4"/>
      <c r="C25" s="192"/>
      <c r="D25" s="4"/>
      <c r="E25" s="4"/>
      <c r="F25" s="4"/>
      <c r="G25" s="4"/>
      <c r="H25" s="4"/>
      <c r="I25" s="51"/>
      <c r="J25" s="398" t="str">
        <f>IF(I25="","",DATEDIF(I25,ข้อมูลพื้นฐาน!$T$6,"Y"))</f>
        <v/>
      </c>
      <c r="K25" s="398" t="str">
        <f>IF(I25="","",DATEDIF(I25,ข้อมูลพื้นฐาน!$T$6,"YM"))</f>
        <v/>
      </c>
      <c r="L25" s="237"/>
      <c r="M25" s="4"/>
      <c r="N25" s="4"/>
      <c r="O25" s="4"/>
      <c r="P25" s="4"/>
      <c r="Q25" s="4"/>
      <c r="R25" s="4"/>
      <c r="S25" s="237"/>
    </row>
    <row r="26" spans="1:19" s="52" customFormat="1">
      <c r="A26" s="4"/>
      <c r="B26" s="4"/>
      <c r="C26" s="192"/>
      <c r="D26" s="4"/>
      <c r="E26" s="4"/>
      <c r="F26" s="4"/>
      <c r="G26" s="4"/>
      <c r="H26" s="4"/>
      <c r="I26" s="51"/>
      <c r="J26" s="398" t="str">
        <f>IF(I26="","",DATEDIF(I26,ข้อมูลพื้นฐาน!$T$6,"Y"))</f>
        <v/>
      </c>
      <c r="K26" s="398" t="str">
        <f>IF(I26="","",DATEDIF(I26,ข้อมูลพื้นฐาน!$T$6,"YM"))</f>
        <v/>
      </c>
      <c r="L26" s="237"/>
      <c r="M26" s="4"/>
      <c r="N26" s="4"/>
      <c r="O26" s="4"/>
      <c r="P26" s="4"/>
      <c r="Q26" s="4"/>
      <c r="R26" s="4"/>
      <c r="S26" s="237"/>
    </row>
    <row r="27" spans="1:19" s="52" customFormat="1">
      <c r="A27" s="4"/>
      <c r="B27" s="4"/>
      <c r="C27" s="192"/>
      <c r="D27" s="4"/>
      <c r="E27" s="4"/>
      <c r="F27" s="4"/>
      <c r="G27" s="4"/>
      <c r="H27" s="4"/>
      <c r="I27" s="51"/>
      <c r="J27" s="398" t="str">
        <f>IF(I27="","",DATEDIF(I27,ข้อมูลพื้นฐาน!$T$6,"Y"))</f>
        <v/>
      </c>
      <c r="K27" s="398" t="str">
        <f>IF(I27="","",DATEDIF(I27,ข้อมูลพื้นฐาน!$T$6,"YM"))</f>
        <v/>
      </c>
      <c r="L27" s="237"/>
      <c r="M27" s="4"/>
      <c r="N27" s="4"/>
      <c r="O27" s="4"/>
      <c r="P27" s="4"/>
      <c r="Q27" s="4"/>
      <c r="R27" s="4"/>
      <c r="S27" s="237"/>
    </row>
    <row r="28" spans="1:19" s="52" customFormat="1">
      <c r="A28" s="4"/>
      <c r="B28" s="4"/>
      <c r="C28" s="192"/>
      <c r="D28" s="4"/>
      <c r="E28" s="4"/>
      <c r="F28" s="4"/>
      <c r="G28" s="4"/>
      <c r="H28" s="4"/>
      <c r="I28" s="51"/>
      <c r="J28" s="398" t="str">
        <f>IF(I28="","",DATEDIF(I28,ข้อมูลพื้นฐาน!$T$6,"Y"))</f>
        <v/>
      </c>
      <c r="K28" s="398" t="str">
        <f>IF(I28="","",DATEDIF(I28,ข้อมูลพื้นฐาน!$T$6,"YM"))</f>
        <v/>
      </c>
      <c r="L28" s="237"/>
      <c r="M28" s="4"/>
      <c r="N28" s="4"/>
      <c r="O28" s="4"/>
      <c r="P28" s="4"/>
      <c r="Q28" s="4"/>
      <c r="R28" s="4"/>
      <c r="S28" s="237"/>
    </row>
    <row r="29" spans="1:19" s="52" customFormat="1">
      <c r="A29" s="4"/>
      <c r="B29" s="4"/>
      <c r="C29" s="192"/>
      <c r="D29" s="4"/>
      <c r="E29" s="4"/>
      <c r="F29" s="4"/>
      <c r="G29" s="4"/>
      <c r="H29" s="4"/>
      <c r="I29" s="51"/>
      <c r="J29" s="398" t="str">
        <f>IF(I29="","",DATEDIF(I29,ข้อมูลพื้นฐาน!$T$6,"Y"))</f>
        <v/>
      </c>
      <c r="K29" s="398" t="str">
        <f>IF(I29="","",DATEDIF(I29,ข้อมูลพื้นฐาน!$T$6,"YM"))</f>
        <v/>
      </c>
      <c r="L29" s="237"/>
      <c r="M29" s="4"/>
      <c r="N29" s="4"/>
      <c r="O29" s="4"/>
      <c r="P29" s="4"/>
      <c r="Q29" s="4"/>
      <c r="R29" s="4"/>
      <c r="S29" s="237"/>
    </row>
    <row r="30" spans="1:19" s="52" customFormat="1">
      <c r="A30" s="4"/>
      <c r="B30" s="4"/>
      <c r="C30" s="192"/>
      <c r="D30" s="4"/>
      <c r="E30" s="4"/>
      <c r="F30" s="4"/>
      <c r="G30" s="4"/>
      <c r="H30" s="4"/>
      <c r="I30" s="51"/>
      <c r="J30" s="398" t="str">
        <f>IF(I30="","",DATEDIF(I30,ข้อมูลพื้นฐาน!$T$6,"Y"))</f>
        <v/>
      </c>
      <c r="K30" s="398" t="str">
        <f>IF(I30="","",DATEDIF(I30,ข้อมูลพื้นฐาน!$T$6,"YM"))</f>
        <v/>
      </c>
      <c r="L30" s="237"/>
      <c r="M30" s="4"/>
      <c r="N30" s="4"/>
      <c r="O30" s="4"/>
      <c r="P30" s="4"/>
      <c r="Q30" s="4"/>
      <c r="R30" s="4"/>
      <c r="S30" s="237"/>
    </row>
    <row r="31" spans="1:19" s="52" customFormat="1">
      <c r="A31" s="4"/>
      <c r="B31" s="4"/>
      <c r="C31" s="192"/>
      <c r="D31" s="4"/>
      <c r="E31" s="4"/>
      <c r="F31" s="4"/>
      <c r="G31" s="4"/>
      <c r="H31" s="4"/>
      <c r="I31" s="51"/>
      <c r="J31" s="398" t="str">
        <f>IF(I31="","",DATEDIF(I31,ข้อมูลพื้นฐาน!$T$6,"Y"))</f>
        <v/>
      </c>
      <c r="K31" s="398" t="str">
        <f>IF(I31="","",DATEDIF(I31,ข้อมูลพื้นฐาน!$T$6,"YM"))</f>
        <v/>
      </c>
      <c r="L31" s="237"/>
      <c r="M31" s="4"/>
      <c r="N31" s="4"/>
      <c r="O31" s="4"/>
      <c r="P31" s="4"/>
      <c r="Q31" s="4"/>
      <c r="R31" s="4"/>
      <c r="S31" s="237"/>
    </row>
    <row r="32" spans="1:19" s="52" customFormat="1">
      <c r="A32" s="4"/>
      <c r="B32" s="4"/>
      <c r="C32" s="192"/>
      <c r="D32" s="4"/>
      <c r="E32" s="4"/>
      <c r="F32" s="4"/>
      <c r="G32" s="4"/>
      <c r="H32" s="4"/>
      <c r="I32" s="51"/>
      <c r="J32" s="398" t="str">
        <f>IF(I32="","",DATEDIF(I32,ข้อมูลพื้นฐาน!$T$6,"Y"))</f>
        <v/>
      </c>
      <c r="K32" s="398" t="str">
        <f>IF(I32="","",DATEDIF(I32,ข้อมูลพื้นฐาน!$T$6,"YM"))</f>
        <v/>
      </c>
      <c r="L32" s="237"/>
      <c r="M32" s="4"/>
      <c r="N32" s="4"/>
      <c r="O32" s="4"/>
      <c r="P32" s="4"/>
      <c r="Q32" s="4"/>
      <c r="R32" s="4"/>
      <c r="S32" s="237"/>
    </row>
    <row r="33" spans="1:19" s="52" customFormat="1">
      <c r="A33" s="4"/>
      <c r="B33" s="4"/>
      <c r="C33" s="192"/>
      <c r="D33" s="4"/>
      <c r="E33" s="4"/>
      <c r="F33" s="4"/>
      <c r="G33" s="4"/>
      <c r="H33" s="4"/>
      <c r="I33" s="51"/>
      <c r="J33" s="398" t="str">
        <f>IF(I33="","",DATEDIF(I33,ข้อมูลพื้นฐาน!$T$6,"Y"))</f>
        <v/>
      </c>
      <c r="K33" s="398" t="str">
        <f>IF(I33="","",DATEDIF(I33,ข้อมูลพื้นฐาน!$T$6,"YM"))</f>
        <v/>
      </c>
      <c r="L33" s="237"/>
      <c r="M33" s="4"/>
      <c r="N33" s="4"/>
      <c r="O33" s="4"/>
      <c r="P33" s="4"/>
      <c r="Q33" s="4"/>
      <c r="R33" s="4"/>
      <c r="S33" s="237"/>
    </row>
    <row r="34" spans="1:19" s="52" customFormat="1">
      <c r="A34" s="4"/>
      <c r="B34" s="4"/>
      <c r="C34" s="192"/>
      <c r="D34" s="4"/>
      <c r="E34" s="4"/>
      <c r="F34" s="4"/>
      <c r="G34" s="4"/>
      <c r="H34" s="4"/>
      <c r="I34" s="51"/>
      <c r="J34" s="398" t="str">
        <f>IF(I34="","",DATEDIF(I34,ข้อมูลพื้นฐาน!$T$6,"Y"))</f>
        <v/>
      </c>
      <c r="K34" s="398" t="str">
        <f>IF(I34="","",DATEDIF(I34,ข้อมูลพื้นฐาน!$T$6,"YM"))</f>
        <v/>
      </c>
      <c r="L34" s="237"/>
      <c r="M34" s="4"/>
      <c r="N34" s="4"/>
      <c r="O34" s="4"/>
      <c r="P34" s="4"/>
      <c r="Q34" s="4"/>
      <c r="R34" s="4"/>
      <c r="S34" s="237"/>
    </row>
    <row r="35" spans="1:19" s="52" customFormat="1">
      <c r="A35" s="4"/>
      <c r="B35" s="4"/>
      <c r="C35" s="192"/>
      <c r="D35" s="4"/>
      <c r="E35" s="4"/>
      <c r="F35" s="4"/>
      <c r="G35" s="4"/>
      <c r="H35" s="4"/>
      <c r="I35" s="51"/>
      <c r="J35" s="398" t="str">
        <f>IF(I35="","",DATEDIF(I35,ข้อมูลพื้นฐาน!$T$6,"Y"))</f>
        <v/>
      </c>
      <c r="K35" s="398" t="str">
        <f>IF(I35="","",DATEDIF(I35,ข้อมูลพื้นฐาน!$T$6,"YM"))</f>
        <v/>
      </c>
      <c r="L35" s="237"/>
      <c r="M35" s="4"/>
      <c r="N35" s="4"/>
      <c r="O35" s="4"/>
      <c r="P35" s="4"/>
      <c r="Q35" s="4"/>
      <c r="R35" s="4"/>
      <c r="S35" s="237"/>
    </row>
    <row r="36" spans="1:19" s="52" customFormat="1">
      <c r="A36" s="4"/>
      <c r="B36" s="4"/>
      <c r="C36" s="192"/>
      <c r="D36" s="4"/>
      <c r="E36" s="4"/>
      <c r="F36" s="4"/>
      <c r="G36" s="4"/>
      <c r="H36" s="4"/>
      <c r="I36" s="51"/>
      <c r="J36" s="398" t="str">
        <f>IF(I36="","",DATEDIF(I36,ข้อมูลพื้นฐาน!$T$6,"Y"))</f>
        <v/>
      </c>
      <c r="K36" s="398" t="str">
        <f>IF(I36="","",DATEDIF(I36,ข้อมูลพื้นฐาน!$T$6,"YM"))</f>
        <v/>
      </c>
      <c r="L36" s="237"/>
      <c r="M36" s="4"/>
      <c r="N36" s="4"/>
      <c r="O36" s="4"/>
      <c r="P36" s="4"/>
      <c r="Q36" s="4"/>
      <c r="R36" s="4"/>
      <c r="S36" s="237"/>
    </row>
    <row r="37" spans="1:19" s="52" customFormat="1">
      <c r="A37" s="4"/>
      <c r="B37" s="4"/>
      <c r="C37" s="192"/>
      <c r="D37" s="4"/>
      <c r="E37" s="4"/>
      <c r="F37" s="4"/>
      <c r="G37" s="4"/>
      <c r="H37" s="4"/>
      <c r="I37" s="51"/>
      <c r="J37" s="398" t="str">
        <f>IF(I37="","",DATEDIF(I37,ข้อมูลพื้นฐาน!$T$6,"Y"))</f>
        <v/>
      </c>
      <c r="K37" s="398" t="str">
        <f>IF(I37="","",DATEDIF(I37,ข้อมูลพื้นฐาน!$T$6,"YM"))</f>
        <v/>
      </c>
      <c r="L37" s="237"/>
      <c r="M37" s="4"/>
      <c r="N37" s="4"/>
      <c r="O37" s="4"/>
      <c r="P37" s="4"/>
      <c r="Q37" s="4"/>
      <c r="R37" s="4"/>
      <c r="S37" s="237"/>
    </row>
    <row r="38" spans="1:19" s="52" customFormat="1">
      <c r="A38" s="4"/>
      <c r="B38" s="4"/>
      <c r="C38" s="192"/>
      <c r="D38" s="4"/>
      <c r="E38" s="4"/>
      <c r="F38" s="4"/>
      <c r="G38" s="4"/>
      <c r="H38" s="4"/>
      <c r="I38" s="51"/>
      <c r="J38" s="398" t="str">
        <f>IF(I38="","",DATEDIF(I38,ข้อมูลพื้นฐาน!$T$6,"Y"))</f>
        <v/>
      </c>
      <c r="K38" s="398" t="str">
        <f>IF(I38="","",DATEDIF(I38,ข้อมูลพื้นฐาน!$T$6,"YM"))</f>
        <v/>
      </c>
      <c r="L38" s="237"/>
      <c r="M38" s="4"/>
      <c r="N38" s="4"/>
      <c r="O38" s="4"/>
      <c r="P38" s="4"/>
      <c r="Q38" s="4"/>
      <c r="R38" s="4"/>
      <c r="S38" s="237"/>
    </row>
    <row r="39" spans="1:19" s="52" customFormat="1">
      <c r="A39" s="4"/>
      <c r="B39" s="4"/>
      <c r="C39" s="192"/>
      <c r="D39" s="4"/>
      <c r="E39" s="4"/>
      <c r="F39" s="4"/>
      <c r="G39" s="4"/>
      <c r="H39" s="4"/>
      <c r="I39" s="51"/>
      <c r="J39" s="398" t="str">
        <f>IF(I39="","",DATEDIF(I39,ข้อมูลพื้นฐาน!$T$6,"Y"))</f>
        <v/>
      </c>
      <c r="K39" s="398" t="str">
        <f>IF(I39="","",DATEDIF(I39,ข้อมูลพื้นฐาน!$T$6,"YM"))</f>
        <v/>
      </c>
      <c r="L39" s="237"/>
      <c r="M39" s="4"/>
      <c r="N39" s="4"/>
      <c r="O39" s="4"/>
      <c r="P39" s="4"/>
      <c r="Q39" s="4"/>
      <c r="R39" s="4"/>
      <c r="S39" s="237"/>
    </row>
    <row r="40" spans="1:19" s="52" customFormat="1">
      <c r="A40" s="4"/>
      <c r="B40" s="4"/>
      <c r="C40" s="192"/>
      <c r="D40" s="4"/>
      <c r="E40" s="4"/>
      <c r="F40" s="4"/>
      <c r="G40" s="4"/>
      <c r="H40" s="4"/>
      <c r="I40" s="51"/>
      <c r="J40" s="398" t="str">
        <f>IF(I40="","",DATEDIF(I40,ข้อมูลพื้นฐาน!$T$6,"Y"))</f>
        <v/>
      </c>
      <c r="K40" s="398" t="str">
        <f>IF(I40="","",DATEDIF(I40,ข้อมูลพื้นฐาน!$T$6,"YM"))</f>
        <v/>
      </c>
      <c r="L40" s="237"/>
      <c r="M40" s="4"/>
      <c r="N40" s="4"/>
      <c r="O40" s="4"/>
      <c r="P40" s="4"/>
      <c r="Q40" s="4"/>
      <c r="R40" s="4"/>
      <c r="S40" s="237"/>
    </row>
  </sheetData>
  <sheetProtection algorithmName="SHA-512" hashValue="FlGmAlZaqW92jWalpiBT0ezvOeB8dBPn4dqT3HMNRJU09eb6xsDsEH+/K1hS8tr7IsPLhueJLmYAOImaUlTLUA==" saltValue="22jOuIay7yzy0lSg5oZBdw==" spinCount="100000" sheet="1" objects="1" scenarios="1" formatCells="0" selectLockedCells="1"/>
  <pageMargins left="0.7" right="0.7" top="0.75" bottom="0.75" header="0.3" footer="0.3"/>
  <pageSetup paperSize="9" orientation="portrait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M43"/>
  <sheetViews>
    <sheetView showGridLines="0" showRowColHeaders="0" zoomScaleNormal="100" workbookViewId="0">
      <selection activeCell="H7" sqref="H7"/>
    </sheetView>
  </sheetViews>
  <sheetFormatPr defaultRowHeight="21"/>
  <cols>
    <col min="1" max="1" width="28.25" style="31" customWidth="1"/>
    <col min="2" max="3" width="4.375" style="31" customWidth="1"/>
    <col min="4" max="4" width="5.875" style="31" customWidth="1"/>
    <col min="5" max="5" width="11.375" style="31" customWidth="1"/>
    <col min="6" max="6" width="18.125" style="31" customWidth="1"/>
    <col min="7" max="7" width="30.75" style="31" customWidth="1"/>
    <col min="8" max="8" width="12.625" style="85" customWidth="1"/>
    <col min="9" max="9" width="9.375" style="31" customWidth="1"/>
    <col min="10" max="10" width="4.125" style="31" customWidth="1"/>
    <col min="11" max="11" width="4.375" style="31" customWidth="1"/>
    <col min="12" max="12" width="0.25" style="31" customWidth="1"/>
    <col min="13" max="13" width="9" style="31" hidden="1" customWidth="1"/>
    <col min="14" max="16384" width="9" style="31"/>
  </cols>
  <sheetData>
    <row r="1" spans="2:11" ht="24" customHeight="1">
      <c r="B1" s="258"/>
      <c r="C1" s="312"/>
      <c r="D1" s="312"/>
      <c r="E1" s="312"/>
      <c r="F1" s="312"/>
      <c r="G1" s="312"/>
      <c r="H1" s="313"/>
      <c r="I1" s="312"/>
      <c r="J1" s="312"/>
      <c r="K1" s="258"/>
    </row>
    <row r="2" spans="2:11">
      <c r="B2" s="258"/>
      <c r="C2" s="314"/>
      <c r="D2" s="314"/>
      <c r="E2" s="314"/>
      <c r="F2" s="314"/>
      <c r="G2" s="314"/>
      <c r="H2" s="315"/>
      <c r="I2" s="314"/>
      <c r="J2" s="314"/>
      <c r="K2" s="258"/>
    </row>
    <row r="3" spans="2:11" ht="22.5" customHeight="1">
      <c r="B3" s="258"/>
      <c r="C3" s="314"/>
      <c r="D3" s="507" t="s">
        <v>109</v>
      </c>
      <c r="E3" s="507"/>
      <c r="F3" s="507"/>
      <c r="G3" s="507"/>
      <c r="H3" s="507"/>
      <c r="I3" s="507"/>
      <c r="J3" s="60"/>
      <c r="K3" s="258"/>
    </row>
    <row r="4" spans="2:11" ht="22.5" customHeight="1">
      <c r="B4" s="258"/>
      <c r="C4" s="314"/>
      <c r="D4" s="508" t="str">
        <f>"ชั้น"&amp;""&amp;ข้อมูลพื้นฐาน!T13&amp;"         "&amp;"ปีการศึกษา"&amp;"  "&amp;ข้อมูลพื้นฐาน!T5</f>
        <v>ชั้นประถมศึกษาปีที่  2/3         ปีการศึกษา  2566</v>
      </c>
      <c r="E4" s="508"/>
      <c r="F4" s="508"/>
      <c r="G4" s="508"/>
      <c r="H4" s="508"/>
      <c r="I4" s="508"/>
      <c r="J4" s="61"/>
      <c r="K4" s="301"/>
    </row>
    <row r="5" spans="2:11" ht="6" customHeight="1">
      <c r="B5" s="258"/>
      <c r="C5" s="314"/>
      <c r="D5" s="55"/>
      <c r="E5" s="55"/>
      <c r="F5" s="302"/>
      <c r="G5" s="302"/>
      <c r="H5" s="302"/>
      <c r="I5" s="302"/>
      <c r="J5" s="60"/>
      <c r="K5" s="258"/>
    </row>
    <row r="6" spans="2:11" ht="32.25" customHeight="1">
      <c r="B6" s="258"/>
      <c r="C6" s="314"/>
      <c r="D6" s="292" t="s">
        <v>30</v>
      </c>
      <c r="E6" s="292" t="s">
        <v>31</v>
      </c>
      <c r="F6" s="57" t="s">
        <v>21</v>
      </c>
      <c r="G6" s="292" t="s">
        <v>32</v>
      </c>
      <c r="H6" s="292" t="s">
        <v>33</v>
      </c>
      <c r="I6" s="292" t="s">
        <v>34</v>
      </c>
      <c r="J6" s="303"/>
      <c r="K6" s="258"/>
    </row>
    <row r="7" spans="2:11" s="286" customFormat="1" ht="20.100000000000001" customHeight="1">
      <c r="B7" s="304"/>
      <c r="C7" s="305"/>
      <c r="D7" s="306" t="str">
        <f>IF(G7="","","1")</f>
        <v>1</v>
      </c>
      <c r="E7" s="306">
        <f>IF(ข้อมูลนร.1!D6="","",ข้อมูลนร.1!D6)</f>
        <v>1111</v>
      </c>
      <c r="F7" s="307">
        <f>IF(ข้อมูลนร.1!C6="","",ข้อมูลนร.1!C6)</f>
        <v>1111111111111</v>
      </c>
      <c r="G7" s="308" t="str">
        <f>IF(ข้อมูลนร.1!F6="","",ข้อมูลนร.1!F6&amp;""&amp;ข้อมูลนร.1!G6&amp;"  "&amp;ข้อมูลนร.1!H6)</f>
        <v>เด็กหญิงบ้านสื่อ  ครูคอม</v>
      </c>
      <c r="H7" s="309">
        <f>IF(ข้อมูลนร.1!I6="","",ข้อมูลนร.1!I6)</f>
        <v>240094</v>
      </c>
      <c r="I7" s="306" t="str">
        <f>IF(H7="","",ข้อมูลนร.1!J6&amp;" / "&amp;ข้อมูลนร.1!K6)</f>
        <v>9 / 0</v>
      </c>
      <c r="J7" s="310"/>
      <c r="K7" s="304"/>
    </row>
    <row r="8" spans="2:11" s="286" customFormat="1" ht="20.100000000000001" customHeight="1">
      <c r="B8" s="304"/>
      <c r="C8" s="305"/>
      <c r="D8" s="311" t="str">
        <f>IF(G8="","","2")</f>
        <v>2</v>
      </c>
      <c r="E8" s="311">
        <f>IF(ข้อมูลนร.1!D7="","",ข้อมูลนร.1!D7)</f>
        <v>1112</v>
      </c>
      <c r="F8" s="316">
        <f>IF(ข้อมูลนร.1!C7="","",ข้อมูลนร.1!C7)</f>
        <v>1111111111122</v>
      </c>
      <c r="G8" s="317" t="str">
        <f>IF(ข้อมูลนร.1!F7="","",ข้อมูลนร.1!F7&amp;""&amp;ข้อมูลนร.1!G7&amp;"  "&amp;ข้อมูลนร.1!H7)</f>
        <v>เด็กหญิงบ้านสื่อ  ครูคอม</v>
      </c>
      <c r="H8" s="318">
        <f>IF(ข้อมูลนร.1!I7="","",ข้อมูลนร.1!I7)</f>
        <v>239822</v>
      </c>
      <c r="I8" s="311" t="str">
        <f>IF(H8="","",ข้อมูลนร.1!J7&amp;" / "&amp;ข้อมูลนร.1!K7)</f>
        <v>9 / 9</v>
      </c>
      <c r="J8" s="310"/>
      <c r="K8" s="304"/>
    </row>
    <row r="9" spans="2:11" s="286" customFormat="1" ht="20.100000000000001" customHeight="1">
      <c r="B9" s="304"/>
      <c r="C9" s="305"/>
      <c r="D9" s="311" t="str">
        <f>IF(G9="","","3")</f>
        <v>3</v>
      </c>
      <c r="E9" s="311">
        <f>IF(ข้อมูลนร.1!D8="","",ข้อมูลนร.1!D8)</f>
        <v>1113</v>
      </c>
      <c r="F9" s="316">
        <f>IF(ข้อมูลนร.1!C8="","",ข้อมูลนร.1!C8)</f>
        <v>1111111111133</v>
      </c>
      <c r="G9" s="317" t="str">
        <f>IF(ข้อมูลนร.1!F8="","",ข้อมูลนร.1!F8&amp;""&amp;ข้อมูลนร.1!G8&amp;"  "&amp;ข้อมูลนร.1!H8)</f>
        <v>เด็กหญิงบ้านสื่อ  ครูคอม</v>
      </c>
      <c r="H9" s="318">
        <f>IF(ข้อมูลนร.1!I8="","",ข้อมูลนร.1!I8)</f>
        <v>240310</v>
      </c>
      <c r="I9" s="311" t="str">
        <f>IF(H9="","",ข้อมูลนร.1!J8&amp;" / "&amp;ข้อมูลนร.1!K8)</f>
        <v>8 / 5</v>
      </c>
      <c r="J9" s="310"/>
      <c r="K9" s="304"/>
    </row>
    <row r="10" spans="2:11" s="286" customFormat="1" ht="20.100000000000001" customHeight="1">
      <c r="B10" s="304"/>
      <c r="C10" s="305"/>
      <c r="D10" s="311" t="str">
        <f>IF(G10="","","4")</f>
        <v>4</v>
      </c>
      <c r="E10" s="311">
        <f>IF(ข้อมูลนร.1!D9="","",ข้อมูลนร.1!D9)</f>
        <v>1113</v>
      </c>
      <c r="F10" s="316">
        <f>IF(ข้อมูลนร.1!C9="","",ข้อมูลนร.1!C9)</f>
        <v>1111111111133</v>
      </c>
      <c r="G10" s="317" t="str">
        <f>IF(ข้อมูลนร.1!F9="","",ข้อมูลนร.1!F9&amp;""&amp;ข้อมูลนร.1!G9&amp;"  "&amp;ข้อมูลนร.1!H9)</f>
        <v>เด็กหญิงบ้านสื่อ  ครูคอม</v>
      </c>
      <c r="H10" s="318">
        <f>IF(ข้อมูลนร.1!I9="","",ข้อมูลนร.1!I9)</f>
        <v>240311</v>
      </c>
      <c r="I10" s="311" t="str">
        <f>IF(H10="","",ข้อมูลนร.1!J9&amp;" / "&amp;ข้อมูลนร.1!K9)</f>
        <v>8 / 5</v>
      </c>
      <c r="J10" s="310"/>
      <c r="K10" s="304"/>
    </row>
    <row r="11" spans="2:11" s="286" customFormat="1" ht="20.100000000000001" customHeight="1">
      <c r="B11" s="304"/>
      <c r="C11" s="305"/>
      <c r="D11" s="311" t="str">
        <f>IF(G11="","","5")</f>
        <v/>
      </c>
      <c r="E11" s="311" t="str">
        <f>IF(ข้อมูลนร.1!D10="","",ข้อมูลนร.1!D10)</f>
        <v/>
      </c>
      <c r="F11" s="316" t="str">
        <f>IF(ข้อมูลนร.1!C10="","",ข้อมูลนร.1!C10)</f>
        <v/>
      </c>
      <c r="G11" s="317" t="str">
        <f>IF(ข้อมูลนร.1!F10="","",ข้อมูลนร.1!F10&amp;""&amp;ข้อมูลนร.1!G10&amp;"  "&amp;ข้อมูลนร.1!H10)</f>
        <v/>
      </c>
      <c r="H11" s="318" t="str">
        <f>IF(ข้อมูลนร.1!I10="","",ข้อมูลนร.1!I10)</f>
        <v/>
      </c>
      <c r="I11" s="311" t="str">
        <f>IF(H11="","",ข้อมูลนร.1!J10&amp;" / "&amp;ข้อมูลนร.1!K10)</f>
        <v/>
      </c>
      <c r="J11" s="310"/>
      <c r="K11" s="304"/>
    </row>
    <row r="12" spans="2:11" s="286" customFormat="1" ht="20.100000000000001" customHeight="1">
      <c r="B12" s="304"/>
      <c r="C12" s="305"/>
      <c r="D12" s="311" t="str">
        <f>IF(G12="","","6")</f>
        <v/>
      </c>
      <c r="E12" s="311" t="str">
        <f>IF(ข้อมูลนร.1!D11="","",ข้อมูลนร.1!D11)</f>
        <v/>
      </c>
      <c r="F12" s="316" t="str">
        <f>IF(ข้อมูลนร.1!C11="","",ข้อมูลนร.1!C11)</f>
        <v/>
      </c>
      <c r="G12" s="317" t="str">
        <f>IF(ข้อมูลนร.1!F11="","",ข้อมูลนร.1!F11&amp;""&amp;ข้อมูลนร.1!G11&amp;"  "&amp;ข้อมูลนร.1!H11)</f>
        <v/>
      </c>
      <c r="H12" s="318" t="str">
        <f>IF(ข้อมูลนร.1!I11="","",ข้อมูลนร.1!I11)</f>
        <v/>
      </c>
      <c r="I12" s="311" t="str">
        <f>IF(H12="","",ข้อมูลนร.1!J11&amp;" / "&amp;ข้อมูลนร.1!K11)</f>
        <v/>
      </c>
      <c r="J12" s="310"/>
      <c r="K12" s="304"/>
    </row>
    <row r="13" spans="2:11" s="286" customFormat="1" ht="20.100000000000001" customHeight="1">
      <c r="B13" s="304"/>
      <c r="C13" s="305"/>
      <c r="D13" s="311" t="str">
        <f>IF(G13="","","7")</f>
        <v/>
      </c>
      <c r="E13" s="311" t="str">
        <f>IF(ข้อมูลนร.1!D12="","",ข้อมูลนร.1!D12)</f>
        <v/>
      </c>
      <c r="F13" s="316" t="str">
        <f>IF(ข้อมูลนร.1!C12="","",ข้อมูลนร.1!C12)</f>
        <v/>
      </c>
      <c r="G13" s="317" t="str">
        <f>IF(ข้อมูลนร.1!F12="","",ข้อมูลนร.1!F12&amp;""&amp;ข้อมูลนร.1!G12&amp;"  "&amp;ข้อมูลนร.1!H12)</f>
        <v/>
      </c>
      <c r="H13" s="318" t="str">
        <f>IF(ข้อมูลนร.1!I12="","",ข้อมูลนร.1!I12)</f>
        <v/>
      </c>
      <c r="I13" s="311" t="str">
        <f>IF(H13="","",ข้อมูลนร.1!J12&amp;" / "&amp;ข้อมูลนร.1!K12)</f>
        <v/>
      </c>
      <c r="J13" s="310"/>
      <c r="K13" s="304"/>
    </row>
    <row r="14" spans="2:11" s="286" customFormat="1" ht="20.100000000000001" customHeight="1">
      <c r="B14" s="304"/>
      <c r="C14" s="305"/>
      <c r="D14" s="311" t="str">
        <f>IF(G14="","","8")</f>
        <v/>
      </c>
      <c r="E14" s="311" t="str">
        <f>IF(ข้อมูลนร.1!D13="","",ข้อมูลนร.1!D13)</f>
        <v/>
      </c>
      <c r="F14" s="316" t="str">
        <f>IF(ข้อมูลนร.1!C13="","",ข้อมูลนร.1!C13)</f>
        <v/>
      </c>
      <c r="G14" s="317" t="str">
        <f>IF(ข้อมูลนร.1!F13="","",ข้อมูลนร.1!F13&amp;""&amp;ข้อมูลนร.1!G13&amp;"  "&amp;ข้อมูลนร.1!H13)</f>
        <v/>
      </c>
      <c r="H14" s="318" t="str">
        <f>IF(ข้อมูลนร.1!I13="","",ข้อมูลนร.1!I13)</f>
        <v/>
      </c>
      <c r="I14" s="311" t="str">
        <f>IF(H14="","",ข้อมูลนร.1!J13&amp;" / "&amp;ข้อมูลนร.1!K13)</f>
        <v/>
      </c>
      <c r="J14" s="310"/>
      <c r="K14" s="304"/>
    </row>
    <row r="15" spans="2:11" s="286" customFormat="1" ht="20.100000000000001" customHeight="1">
      <c r="B15" s="304"/>
      <c r="C15" s="305"/>
      <c r="D15" s="311" t="str">
        <f>IF(G15="","","9")</f>
        <v/>
      </c>
      <c r="E15" s="311" t="str">
        <f>IF(ข้อมูลนร.1!D14="","",ข้อมูลนร.1!D14)</f>
        <v/>
      </c>
      <c r="F15" s="316" t="str">
        <f>IF(ข้อมูลนร.1!C14="","",ข้อมูลนร.1!C14)</f>
        <v/>
      </c>
      <c r="G15" s="317" t="str">
        <f>IF(ข้อมูลนร.1!F14="","",ข้อมูลนร.1!F14&amp;""&amp;ข้อมูลนร.1!G14&amp;"  "&amp;ข้อมูลนร.1!H14)</f>
        <v/>
      </c>
      <c r="H15" s="318" t="str">
        <f>IF(ข้อมูลนร.1!I14="","",ข้อมูลนร.1!I14)</f>
        <v/>
      </c>
      <c r="I15" s="311" t="str">
        <f>IF(H15="","",ข้อมูลนร.1!J14&amp;" / "&amp;ข้อมูลนร.1!K14)</f>
        <v/>
      </c>
      <c r="J15" s="310"/>
      <c r="K15" s="304"/>
    </row>
    <row r="16" spans="2:11" s="286" customFormat="1" ht="20.100000000000001" customHeight="1">
      <c r="B16" s="304"/>
      <c r="C16" s="305"/>
      <c r="D16" s="311" t="str">
        <f>IF(G16="","","10")</f>
        <v/>
      </c>
      <c r="E16" s="311" t="str">
        <f>IF(ข้อมูลนร.1!D15="","",ข้อมูลนร.1!D15)</f>
        <v/>
      </c>
      <c r="F16" s="316" t="str">
        <f>IF(ข้อมูลนร.1!C15="","",ข้อมูลนร.1!C15)</f>
        <v/>
      </c>
      <c r="G16" s="317" t="str">
        <f>IF(ข้อมูลนร.1!F15="","",ข้อมูลนร.1!F15&amp;""&amp;ข้อมูลนร.1!G15&amp;"  "&amp;ข้อมูลนร.1!H15)</f>
        <v/>
      </c>
      <c r="H16" s="318" t="str">
        <f>IF(ข้อมูลนร.1!I15="","",ข้อมูลนร.1!I15)</f>
        <v/>
      </c>
      <c r="I16" s="311" t="str">
        <f>IF(H16="","",ข้อมูลนร.1!J15&amp;" / "&amp;ข้อมูลนร.1!K15)</f>
        <v/>
      </c>
      <c r="J16" s="310"/>
      <c r="K16" s="304"/>
    </row>
    <row r="17" spans="2:11" s="286" customFormat="1" ht="20.100000000000001" customHeight="1">
      <c r="B17" s="304"/>
      <c r="C17" s="305"/>
      <c r="D17" s="311" t="str">
        <f>IF(G17="","","11")</f>
        <v/>
      </c>
      <c r="E17" s="311" t="str">
        <f>IF(ข้อมูลนร.1!D16="","",ข้อมูลนร.1!D16)</f>
        <v/>
      </c>
      <c r="F17" s="316" t="str">
        <f>IF(ข้อมูลนร.1!C16="","",ข้อมูลนร.1!C16)</f>
        <v/>
      </c>
      <c r="G17" s="317" t="str">
        <f>IF(ข้อมูลนร.1!F16="","",ข้อมูลนร.1!F16&amp;""&amp;ข้อมูลนร.1!G16&amp;"  "&amp;ข้อมูลนร.1!H16)</f>
        <v/>
      </c>
      <c r="H17" s="318" t="str">
        <f>IF(ข้อมูลนร.1!I16="","",ข้อมูลนร.1!I16)</f>
        <v/>
      </c>
      <c r="I17" s="311" t="str">
        <f>IF(H17="","",ข้อมูลนร.1!J16&amp;" / "&amp;ข้อมูลนร.1!K16)</f>
        <v/>
      </c>
      <c r="J17" s="310"/>
      <c r="K17" s="304"/>
    </row>
    <row r="18" spans="2:11" s="286" customFormat="1" ht="20.100000000000001" customHeight="1">
      <c r="B18" s="304"/>
      <c r="C18" s="305"/>
      <c r="D18" s="311" t="str">
        <f>IF(G18="","","12")</f>
        <v/>
      </c>
      <c r="E18" s="311" t="str">
        <f>IF(ข้อมูลนร.1!D17="","",ข้อมูลนร.1!D17)</f>
        <v/>
      </c>
      <c r="F18" s="316" t="str">
        <f>IF(ข้อมูลนร.1!C17="","",ข้อมูลนร.1!C17)</f>
        <v/>
      </c>
      <c r="G18" s="317" t="str">
        <f>IF(ข้อมูลนร.1!F17="","",ข้อมูลนร.1!F17&amp;""&amp;ข้อมูลนร.1!G17&amp;"  "&amp;ข้อมูลนร.1!H17)</f>
        <v/>
      </c>
      <c r="H18" s="318" t="str">
        <f>IF(ข้อมูลนร.1!I17="","",ข้อมูลนร.1!I17)</f>
        <v/>
      </c>
      <c r="I18" s="311" t="str">
        <f>IF(H18="","",ข้อมูลนร.1!J17&amp;" / "&amp;ข้อมูลนร.1!K17)</f>
        <v/>
      </c>
      <c r="J18" s="310"/>
      <c r="K18" s="304"/>
    </row>
    <row r="19" spans="2:11" s="286" customFormat="1" ht="20.100000000000001" customHeight="1">
      <c r="B19" s="304"/>
      <c r="C19" s="305"/>
      <c r="D19" s="311" t="str">
        <f>IF(G19="","","13")</f>
        <v/>
      </c>
      <c r="E19" s="311" t="str">
        <f>IF(ข้อมูลนร.1!D18="","",ข้อมูลนร.1!D18)</f>
        <v/>
      </c>
      <c r="F19" s="316" t="str">
        <f>IF(ข้อมูลนร.1!C18="","",ข้อมูลนร.1!C18)</f>
        <v/>
      </c>
      <c r="G19" s="317" t="str">
        <f>IF(ข้อมูลนร.1!F18="","",ข้อมูลนร.1!F18&amp;""&amp;ข้อมูลนร.1!G18&amp;"  "&amp;ข้อมูลนร.1!H18)</f>
        <v/>
      </c>
      <c r="H19" s="318" t="str">
        <f>IF(ข้อมูลนร.1!I18="","",ข้อมูลนร.1!I18)</f>
        <v/>
      </c>
      <c r="I19" s="311" t="str">
        <f>IF(H19="","",ข้อมูลนร.1!J18&amp;" / "&amp;ข้อมูลนร.1!K18)</f>
        <v/>
      </c>
      <c r="J19" s="310"/>
      <c r="K19" s="304"/>
    </row>
    <row r="20" spans="2:11" s="286" customFormat="1" ht="20.100000000000001" customHeight="1">
      <c r="B20" s="304"/>
      <c r="C20" s="305"/>
      <c r="D20" s="311" t="str">
        <f>IF(G20="","","14")</f>
        <v/>
      </c>
      <c r="E20" s="311" t="str">
        <f>IF(ข้อมูลนร.1!D19="","",ข้อมูลนร.1!D19)</f>
        <v/>
      </c>
      <c r="F20" s="316" t="str">
        <f>IF(ข้อมูลนร.1!C19="","",ข้อมูลนร.1!C19)</f>
        <v/>
      </c>
      <c r="G20" s="317" t="str">
        <f>IF(ข้อมูลนร.1!F19="","",ข้อมูลนร.1!F19&amp;""&amp;ข้อมูลนร.1!G19&amp;"  "&amp;ข้อมูลนร.1!H19)</f>
        <v/>
      </c>
      <c r="H20" s="318" t="str">
        <f>IF(ข้อมูลนร.1!I19="","",ข้อมูลนร.1!I19)</f>
        <v/>
      </c>
      <c r="I20" s="311" t="str">
        <f>IF(H20="","",ข้อมูลนร.1!J19&amp;" / "&amp;ข้อมูลนร.1!K19)</f>
        <v/>
      </c>
      <c r="J20" s="310"/>
      <c r="K20" s="304"/>
    </row>
    <row r="21" spans="2:11" s="286" customFormat="1" ht="20.100000000000001" customHeight="1">
      <c r="B21" s="304"/>
      <c r="C21" s="305"/>
      <c r="D21" s="311" t="str">
        <f>IF(G21="","","15")</f>
        <v/>
      </c>
      <c r="E21" s="311" t="str">
        <f>IF(ข้อมูลนร.1!D20="","",ข้อมูลนร.1!D20)</f>
        <v/>
      </c>
      <c r="F21" s="316" t="str">
        <f>IF(ข้อมูลนร.1!C20="","",ข้อมูลนร.1!C20)</f>
        <v/>
      </c>
      <c r="G21" s="317" t="str">
        <f>IF(ข้อมูลนร.1!F20="","",ข้อมูลนร.1!F20&amp;""&amp;ข้อมูลนร.1!G20&amp;"  "&amp;ข้อมูลนร.1!H20)</f>
        <v/>
      </c>
      <c r="H21" s="318" t="str">
        <f>IF(ข้อมูลนร.1!I20="","",ข้อมูลนร.1!I20)</f>
        <v/>
      </c>
      <c r="I21" s="311" t="str">
        <f>IF(H21="","",ข้อมูลนร.1!J20&amp;" / "&amp;ข้อมูลนร.1!K20)</f>
        <v/>
      </c>
      <c r="J21" s="310"/>
      <c r="K21" s="304"/>
    </row>
    <row r="22" spans="2:11" s="286" customFormat="1" ht="20.100000000000001" customHeight="1">
      <c r="B22" s="304"/>
      <c r="C22" s="305"/>
      <c r="D22" s="311" t="str">
        <f>IF(G22="","","16")</f>
        <v/>
      </c>
      <c r="E22" s="311" t="str">
        <f>IF(ข้อมูลนร.1!D21="","",ข้อมูลนร.1!D21)</f>
        <v/>
      </c>
      <c r="F22" s="316" t="str">
        <f>IF(ข้อมูลนร.1!C21="","",ข้อมูลนร.1!C21)</f>
        <v/>
      </c>
      <c r="G22" s="317" t="str">
        <f>IF(ข้อมูลนร.1!F21="","",ข้อมูลนร.1!F21&amp;""&amp;ข้อมูลนร.1!G21&amp;"  "&amp;ข้อมูลนร.1!H21)</f>
        <v/>
      </c>
      <c r="H22" s="318" t="str">
        <f>IF(ข้อมูลนร.1!I21="","",ข้อมูลนร.1!I21)</f>
        <v/>
      </c>
      <c r="I22" s="311" t="str">
        <f>IF(H22="","",ข้อมูลนร.1!J21&amp;" / "&amp;ข้อมูลนร.1!K21)</f>
        <v/>
      </c>
      <c r="J22" s="310"/>
      <c r="K22" s="304"/>
    </row>
    <row r="23" spans="2:11" s="286" customFormat="1" ht="20.100000000000001" customHeight="1">
      <c r="B23" s="304"/>
      <c r="C23" s="305"/>
      <c r="D23" s="311" t="str">
        <f>IF(G23="","","17")</f>
        <v/>
      </c>
      <c r="E23" s="311" t="str">
        <f>IF(ข้อมูลนร.1!D22="","",ข้อมูลนร.1!D22)</f>
        <v/>
      </c>
      <c r="F23" s="316" t="str">
        <f>IF(ข้อมูลนร.1!C22="","",ข้อมูลนร.1!C22)</f>
        <v/>
      </c>
      <c r="G23" s="317" t="str">
        <f>IF(ข้อมูลนร.1!F22="","",ข้อมูลนร.1!F22&amp;""&amp;ข้อมูลนร.1!G22&amp;"  "&amp;ข้อมูลนร.1!H22)</f>
        <v/>
      </c>
      <c r="H23" s="318" t="str">
        <f>IF(ข้อมูลนร.1!I22="","",ข้อมูลนร.1!I22)</f>
        <v/>
      </c>
      <c r="I23" s="311" t="str">
        <f>IF(H23="","",ข้อมูลนร.1!J22&amp;" / "&amp;ข้อมูลนร.1!K22)</f>
        <v/>
      </c>
      <c r="J23" s="310"/>
      <c r="K23" s="304"/>
    </row>
    <row r="24" spans="2:11" s="286" customFormat="1" ht="20.100000000000001" customHeight="1">
      <c r="B24" s="304"/>
      <c r="C24" s="305"/>
      <c r="D24" s="311" t="str">
        <f>IF(G24="","","18")</f>
        <v/>
      </c>
      <c r="E24" s="311" t="str">
        <f>IF(ข้อมูลนร.1!D23="","",ข้อมูลนร.1!D23)</f>
        <v/>
      </c>
      <c r="F24" s="316" t="str">
        <f>IF(ข้อมูลนร.1!C23="","",ข้อมูลนร.1!C23)</f>
        <v/>
      </c>
      <c r="G24" s="317" t="str">
        <f>IF(ข้อมูลนร.1!F23="","",ข้อมูลนร.1!F23&amp;""&amp;ข้อมูลนร.1!G23&amp;"  "&amp;ข้อมูลนร.1!H23)</f>
        <v/>
      </c>
      <c r="H24" s="318" t="str">
        <f>IF(ข้อมูลนร.1!I23="","",ข้อมูลนร.1!I23)</f>
        <v/>
      </c>
      <c r="I24" s="311" t="str">
        <f>IF(H24="","",ข้อมูลนร.1!J23&amp;" / "&amp;ข้อมูลนร.1!K23)</f>
        <v/>
      </c>
      <c r="J24" s="310"/>
      <c r="K24" s="304"/>
    </row>
    <row r="25" spans="2:11" s="286" customFormat="1" ht="20.100000000000001" customHeight="1">
      <c r="B25" s="304"/>
      <c r="C25" s="305"/>
      <c r="D25" s="311" t="str">
        <f>IF(G25="","","19")</f>
        <v/>
      </c>
      <c r="E25" s="311" t="str">
        <f>IF(ข้อมูลนร.1!D24="","",ข้อมูลนร.1!D24)</f>
        <v/>
      </c>
      <c r="F25" s="316" t="str">
        <f>IF(ข้อมูลนร.1!C24="","",ข้อมูลนร.1!C24)</f>
        <v/>
      </c>
      <c r="G25" s="317" t="str">
        <f>IF(ข้อมูลนร.1!F24="","",ข้อมูลนร.1!F24&amp;""&amp;ข้อมูลนร.1!G24&amp;"  "&amp;ข้อมูลนร.1!H24)</f>
        <v/>
      </c>
      <c r="H25" s="318" t="str">
        <f>IF(ข้อมูลนร.1!I24="","",ข้อมูลนร.1!I24)</f>
        <v/>
      </c>
      <c r="I25" s="311" t="str">
        <f>IF(H25="","",ข้อมูลนร.1!J24&amp;" / "&amp;ข้อมูลนร.1!K24)</f>
        <v/>
      </c>
      <c r="J25" s="310"/>
      <c r="K25" s="304"/>
    </row>
    <row r="26" spans="2:11" s="286" customFormat="1" ht="20.100000000000001" customHeight="1">
      <c r="B26" s="304"/>
      <c r="C26" s="305"/>
      <c r="D26" s="311" t="str">
        <f>IF(G26="","","20")</f>
        <v/>
      </c>
      <c r="E26" s="311" t="str">
        <f>IF(ข้อมูลนร.1!D25="","",ข้อมูลนร.1!D25)</f>
        <v/>
      </c>
      <c r="F26" s="316" t="str">
        <f>IF(ข้อมูลนร.1!C25="","",ข้อมูลนร.1!C25)</f>
        <v/>
      </c>
      <c r="G26" s="317" t="str">
        <f>IF(ข้อมูลนร.1!F25="","",ข้อมูลนร.1!F25&amp;""&amp;ข้อมูลนร.1!G25&amp;"  "&amp;ข้อมูลนร.1!H25)</f>
        <v/>
      </c>
      <c r="H26" s="318" t="str">
        <f>IF(ข้อมูลนร.1!I25="","",ข้อมูลนร.1!I25)</f>
        <v/>
      </c>
      <c r="I26" s="311" t="str">
        <f>IF(H26="","",ข้อมูลนร.1!J25&amp;" / "&amp;ข้อมูลนร.1!K25)</f>
        <v/>
      </c>
      <c r="J26" s="310"/>
      <c r="K26" s="304"/>
    </row>
    <row r="27" spans="2:11" s="286" customFormat="1" ht="20.100000000000001" customHeight="1">
      <c r="B27" s="304"/>
      <c r="C27" s="305"/>
      <c r="D27" s="311" t="str">
        <f>IF(G27="","","21")</f>
        <v/>
      </c>
      <c r="E27" s="311" t="str">
        <f>IF(ข้อมูลนร.1!D26="","",ข้อมูลนร.1!D26)</f>
        <v/>
      </c>
      <c r="F27" s="316" t="str">
        <f>IF(ข้อมูลนร.1!C26="","",ข้อมูลนร.1!C26)</f>
        <v/>
      </c>
      <c r="G27" s="317" t="str">
        <f>IF(ข้อมูลนร.1!F26="","",ข้อมูลนร.1!F26&amp;""&amp;ข้อมูลนร.1!G26&amp;"  "&amp;ข้อมูลนร.1!H26)</f>
        <v/>
      </c>
      <c r="H27" s="318" t="str">
        <f>IF(ข้อมูลนร.1!I26="","",ข้อมูลนร.1!I26)</f>
        <v/>
      </c>
      <c r="I27" s="311" t="str">
        <f>IF(H27="","",ข้อมูลนร.1!J26&amp;" / "&amp;ข้อมูลนร.1!K26)</f>
        <v/>
      </c>
      <c r="J27" s="310"/>
      <c r="K27" s="304"/>
    </row>
    <row r="28" spans="2:11" s="286" customFormat="1" ht="20.100000000000001" customHeight="1">
      <c r="B28" s="304"/>
      <c r="C28" s="305"/>
      <c r="D28" s="311" t="str">
        <f>IF(G28="","","22")</f>
        <v/>
      </c>
      <c r="E28" s="311" t="str">
        <f>IF(ข้อมูลนร.1!D27="","",ข้อมูลนร.1!D27)</f>
        <v/>
      </c>
      <c r="F28" s="316" t="str">
        <f>IF(ข้อมูลนร.1!C27="","",ข้อมูลนร.1!C27)</f>
        <v/>
      </c>
      <c r="G28" s="317" t="str">
        <f>IF(ข้อมูลนร.1!F27="","",ข้อมูลนร.1!F27&amp;""&amp;ข้อมูลนร.1!G27&amp;"  "&amp;ข้อมูลนร.1!H27)</f>
        <v/>
      </c>
      <c r="H28" s="318" t="str">
        <f>IF(ข้อมูลนร.1!I27="","",ข้อมูลนร.1!I27)</f>
        <v/>
      </c>
      <c r="I28" s="311" t="str">
        <f>IF(H28="","",ข้อมูลนร.1!J27&amp;" / "&amp;ข้อมูลนร.1!K27)</f>
        <v/>
      </c>
      <c r="J28" s="310"/>
      <c r="K28" s="304"/>
    </row>
    <row r="29" spans="2:11" s="286" customFormat="1" ht="20.100000000000001" customHeight="1">
      <c r="B29" s="304"/>
      <c r="C29" s="305"/>
      <c r="D29" s="311" t="str">
        <f>IF(G29="","","23")</f>
        <v/>
      </c>
      <c r="E29" s="311" t="str">
        <f>IF(ข้อมูลนร.1!D28="","",ข้อมูลนร.1!D28)</f>
        <v/>
      </c>
      <c r="F29" s="316" t="str">
        <f>IF(ข้อมูลนร.1!C28="","",ข้อมูลนร.1!C28)</f>
        <v/>
      </c>
      <c r="G29" s="317" t="str">
        <f>IF(ข้อมูลนร.1!F28="","",ข้อมูลนร.1!F28&amp;""&amp;ข้อมูลนร.1!G28&amp;"  "&amp;ข้อมูลนร.1!H28)</f>
        <v/>
      </c>
      <c r="H29" s="318" t="str">
        <f>IF(ข้อมูลนร.1!I28="","",ข้อมูลนร.1!I28)</f>
        <v/>
      </c>
      <c r="I29" s="311" t="str">
        <f>IF(H29="","",ข้อมูลนร.1!J28&amp;" / "&amp;ข้อมูลนร.1!K28)</f>
        <v/>
      </c>
      <c r="J29" s="310"/>
      <c r="K29" s="304"/>
    </row>
    <row r="30" spans="2:11" s="286" customFormat="1" ht="20.100000000000001" customHeight="1">
      <c r="B30" s="304"/>
      <c r="C30" s="305"/>
      <c r="D30" s="311" t="str">
        <f>IF(G30="","","24")</f>
        <v/>
      </c>
      <c r="E30" s="311" t="str">
        <f>IF(ข้อมูลนร.1!D29="","",ข้อมูลนร.1!D29)</f>
        <v/>
      </c>
      <c r="F30" s="316" t="str">
        <f>IF(ข้อมูลนร.1!C29="","",ข้อมูลนร.1!C29)</f>
        <v/>
      </c>
      <c r="G30" s="317" t="str">
        <f>IF(ข้อมูลนร.1!F29="","",ข้อมูลนร.1!F29&amp;""&amp;ข้อมูลนร.1!G29&amp;"  "&amp;ข้อมูลนร.1!H29)</f>
        <v/>
      </c>
      <c r="H30" s="318" t="str">
        <f>IF(ข้อมูลนร.1!I29="","",ข้อมูลนร.1!I29)</f>
        <v/>
      </c>
      <c r="I30" s="311" t="str">
        <f>IF(H30="","",ข้อมูลนร.1!J29&amp;" / "&amp;ข้อมูลนร.1!K29)</f>
        <v/>
      </c>
      <c r="J30" s="310"/>
      <c r="K30" s="304"/>
    </row>
    <row r="31" spans="2:11" s="286" customFormat="1" ht="20.100000000000001" customHeight="1">
      <c r="B31" s="304"/>
      <c r="C31" s="305"/>
      <c r="D31" s="311" t="str">
        <f>IF(G31="","","25")</f>
        <v/>
      </c>
      <c r="E31" s="311" t="str">
        <f>IF(ข้อมูลนร.1!D30="","",ข้อมูลนร.1!D30)</f>
        <v/>
      </c>
      <c r="F31" s="316" t="str">
        <f>IF(ข้อมูลนร.1!C30="","",ข้อมูลนร.1!C30)</f>
        <v/>
      </c>
      <c r="G31" s="317" t="str">
        <f>IF(ข้อมูลนร.1!F30="","",ข้อมูลนร.1!F30&amp;""&amp;ข้อมูลนร.1!G30&amp;"  "&amp;ข้อมูลนร.1!H30)</f>
        <v/>
      </c>
      <c r="H31" s="318" t="str">
        <f>IF(ข้อมูลนร.1!I30="","",ข้อมูลนร.1!I30)</f>
        <v/>
      </c>
      <c r="I31" s="311" t="str">
        <f>IF(H31="","",ข้อมูลนร.1!J30&amp;" / "&amp;ข้อมูลนร.1!K30)</f>
        <v/>
      </c>
      <c r="J31" s="310"/>
      <c r="K31" s="304"/>
    </row>
    <row r="32" spans="2:11" s="286" customFormat="1" ht="20.100000000000001" customHeight="1">
      <c r="B32" s="304"/>
      <c r="C32" s="305"/>
      <c r="D32" s="311" t="str">
        <f>IF(G32="","","26")</f>
        <v/>
      </c>
      <c r="E32" s="311" t="str">
        <f>IF(ข้อมูลนร.1!D31="","",ข้อมูลนร.1!D31)</f>
        <v/>
      </c>
      <c r="F32" s="316" t="str">
        <f>IF(ข้อมูลนร.1!C31="","",ข้อมูลนร.1!C31)</f>
        <v/>
      </c>
      <c r="G32" s="317" t="str">
        <f>IF(ข้อมูลนร.1!F31="","",ข้อมูลนร.1!F31&amp;""&amp;ข้อมูลนร.1!G31&amp;"  "&amp;ข้อมูลนร.1!H31)</f>
        <v/>
      </c>
      <c r="H32" s="318" t="str">
        <f>IF(ข้อมูลนร.1!I31="","",ข้อมูลนร.1!I31)</f>
        <v/>
      </c>
      <c r="I32" s="311" t="str">
        <f>IF(H32="","",ข้อมูลนร.1!J31&amp;" / "&amp;ข้อมูลนร.1!K31)</f>
        <v/>
      </c>
      <c r="J32" s="310"/>
      <c r="K32" s="304"/>
    </row>
    <row r="33" spans="2:11" s="286" customFormat="1" ht="20.100000000000001" customHeight="1">
      <c r="B33" s="304"/>
      <c r="C33" s="305"/>
      <c r="D33" s="311" t="str">
        <f>IF(G33="","","27")</f>
        <v/>
      </c>
      <c r="E33" s="311" t="str">
        <f>IF(ข้อมูลนร.1!D32="","",ข้อมูลนร.1!D32)</f>
        <v/>
      </c>
      <c r="F33" s="316" t="str">
        <f>IF(ข้อมูลนร.1!C32="","",ข้อมูลนร.1!C32)</f>
        <v/>
      </c>
      <c r="G33" s="317" t="str">
        <f>IF(ข้อมูลนร.1!F32="","",ข้อมูลนร.1!F32&amp;""&amp;ข้อมูลนร.1!G32&amp;"  "&amp;ข้อมูลนร.1!H32)</f>
        <v/>
      </c>
      <c r="H33" s="318" t="str">
        <f>IF(ข้อมูลนร.1!I32="","",ข้อมูลนร.1!I32)</f>
        <v/>
      </c>
      <c r="I33" s="311" t="str">
        <f>IF(H33="","",ข้อมูลนร.1!J32&amp;" / "&amp;ข้อมูลนร.1!K32)</f>
        <v/>
      </c>
      <c r="J33" s="310"/>
      <c r="K33" s="304"/>
    </row>
    <row r="34" spans="2:11" s="286" customFormat="1" ht="20.100000000000001" customHeight="1">
      <c r="B34" s="304"/>
      <c r="C34" s="305"/>
      <c r="D34" s="311" t="str">
        <f>IF(G34="","","28")</f>
        <v/>
      </c>
      <c r="E34" s="311" t="str">
        <f>IF(ข้อมูลนร.1!D33="","",ข้อมูลนร.1!D33)</f>
        <v/>
      </c>
      <c r="F34" s="316" t="str">
        <f>IF(ข้อมูลนร.1!C33="","",ข้อมูลนร.1!C33)</f>
        <v/>
      </c>
      <c r="G34" s="317" t="str">
        <f>IF(ข้อมูลนร.1!F33="","",ข้อมูลนร.1!F33&amp;""&amp;ข้อมูลนร.1!G33&amp;"  "&amp;ข้อมูลนร.1!H33)</f>
        <v/>
      </c>
      <c r="H34" s="318" t="str">
        <f>IF(ข้อมูลนร.1!I33="","",ข้อมูลนร.1!I33)</f>
        <v/>
      </c>
      <c r="I34" s="311" t="str">
        <f>IF(H34="","",ข้อมูลนร.1!J33&amp;" / "&amp;ข้อมูลนร.1!K33)</f>
        <v/>
      </c>
      <c r="J34" s="310"/>
      <c r="K34" s="304"/>
    </row>
    <row r="35" spans="2:11" s="286" customFormat="1" ht="20.100000000000001" customHeight="1">
      <c r="B35" s="304"/>
      <c r="C35" s="305"/>
      <c r="D35" s="311" t="str">
        <f>IF(G35="","","29")</f>
        <v/>
      </c>
      <c r="E35" s="311" t="str">
        <f>IF(ข้อมูลนร.1!D34="","",ข้อมูลนร.1!D34)</f>
        <v/>
      </c>
      <c r="F35" s="316" t="str">
        <f>IF(ข้อมูลนร.1!C34="","",ข้อมูลนร.1!C34)</f>
        <v/>
      </c>
      <c r="G35" s="317" t="str">
        <f>IF(ข้อมูลนร.1!F34="","",ข้อมูลนร.1!F34&amp;""&amp;ข้อมูลนร.1!G34&amp;"  "&amp;ข้อมูลนร.1!H34)</f>
        <v/>
      </c>
      <c r="H35" s="318" t="str">
        <f>IF(ข้อมูลนร.1!I34="","",ข้อมูลนร.1!I34)</f>
        <v/>
      </c>
      <c r="I35" s="311" t="str">
        <f>IF(H35="","",ข้อมูลนร.1!J34&amp;" / "&amp;ข้อมูลนร.1!K34)</f>
        <v/>
      </c>
      <c r="J35" s="310"/>
      <c r="K35" s="304"/>
    </row>
    <row r="36" spans="2:11" s="286" customFormat="1" ht="20.100000000000001" customHeight="1">
      <c r="B36" s="304"/>
      <c r="C36" s="305"/>
      <c r="D36" s="311" t="str">
        <f>IF(G36="","","30")</f>
        <v/>
      </c>
      <c r="E36" s="311" t="str">
        <f>IF(ข้อมูลนร.1!D35="","",ข้อมูลนร.1!D35)</f>
        <v/>
      </c>
      <c r="F36" s="316" t="str">
        <f>IF(ข้อมูลนร.1!C35="","",ข้อมูลนร.1!C35)</f>
        <v/>
      </c>
      <c r="G36" s="317" t="str">
        <f>IF(ข้อมูลนร.1!F35="","",ข้อมูลนร.1!F35&amp;""&amp;ข้อมูลนร.1!G35&amp;"  "&amp;ข้อมูลนร.1!H35)</f>
        <v/>
      </c>
      <c r="H36" s="318" t="str">
        <f>IF(ข้อมูลนร.1!I35="","",ข้อมูลนร.1!I35)</f>
        <v/>
      </c>
      <c r="I36" s="311" t="str">
        <f>IF(H36="","",ข้อมูลนร.1!J35&amp;" / "&amp;ข้อมูลนร.1!K35)</f>
        <v/>
      </c>
      <c r="J36" s="310"/>
      <c r="K36" s="304"/>
    </row>
    <row r="37" spans="2:11" s="286" customFormat="1" ht="20.100000000000001" customHeight="1">
      <c r="B37" s="304"/>
      <c r="C37" s="305"/>
      <c r="D37" s="311" t="str">
        <f>IF(G37="","","31")</f>
        <v/>
      </c>
      <c r="E37" s="311" t="str">
        <f>IF(ข้อมูลนร.1!D36="","",ข้อมูลนร.1!D36)</f>
        <v/>
      </c>
      <c r="F37" s="316" t="str">
        <f>IF(ข้อมูลนร.1!C36="","",ข้อมูลนร.1!C36)</f>
        <v/>
      </c>
      <c r="G37" s="317" t="str">
        <f>IF(ข้อมูลนร.1!F36="","",ข้อมูลนร.1!F36&amp;""&amp;ข้อมูลนร.1!G36&amp;"  "&amp;ข้อมูลนร.1!H36)</f>
        <v/>
      </c>
      <c r="H37" s="318" t="str">
        <f>IF(ข้อมูลนร.1!I36="","",ข้อมูลนร.1!I36)</f>
        <v/>
      </c>
      <c r="I37" s="311" t="str">
        <f>IF(H37="","",ข้อมูลนร.1!J36&amp;" / "&amp;ข้อมูลนร.1!K36)</f>
        <v/>
      </c>
      <c r="J37" s="310"/>
      <c r="K37" s="304"/>
    </row>
    <row r="38" spans="2:11" s="286" customFormat="1" ht="20.100000000000001" customHeight="1">
      <c r="B38" s="304"/>
      <c r="C38" s="305"/>
      <c r="D38" s="311" t="str">
        <f>IF(G38="","","32")</f>
        <v/>
      </c>
      <c r="E38" s="311" t="str">
        <f>IF(ข้อมูลนร.1!D37="","",ข้อมูลนร.1!D37)</f>
        <v/>
      </c>
      <c r="F38" s="316" t="str">
        <f>IF(ข้อมูลนร.1!C37="","",ข้อมูลนร.1!C37)</f>
        <v/>
      </c>
      <c r="G38" s="317" t="str">
        <f>IF(ข้อมูลนร.1!F37="","",ข้อมูลนร.1!F37&amp;""&amp;ข้อมูลนร.1!G37&amp;"  "&amp;ข้อมูลนร.1!H37)</f>
        <v/>
      </c>
      <c r="H38" s="318" t="str">
        <f>IF(ข้อมูลนร.1!I37="","",ข้อมูลนร.1!I37)</f>
        <v/>
      </c>
      <c r="I38" s="311" t="str">
        <f>IF(H38="","",ข้อมูลนร.1!J37&amp;" / "&amp;ข้อมูลนร.1!K37)</f>
        <v/>
      </c>
      <c r="J38" s="310"/>
      <c r="K38" s="304"/>
    </row>
    <row r="39" spans="2:11" s="286" customFormat="1" ht="20.100000000000001" customHeight="1">
      <c r="B39" s="304"/>
      <c r="C39" s="305"/>
      <c r="D39" s="311" t="str">
        <f>IF(G39="","","33")</f>
        <v/>
      </c>
      <c r="E39" s="311" t="str">
        <f>IF(ข้อมูลนร.1!D38="","",ข้อมูลนร.1!D38)</f>
        <v/>
      </c>
      <c r="F39" s="316" t="str">
        <f>IF(ข้อมูลนร.1!C38="","",ข้อมูลนร.1!C38)</f>
        <v/>
      </c>
      <c r="G39" s="317" t="str">
        <f>IF(ข้อมูลนร.1!F38="","",ข้อมูลนร.1!F38&amp;""&amp;ข้อมูลนร.1!G38&amp;"  "&amp;ข้อมูลนร.1!H38)</f>
        <v/>
      </c>
      <c r="H39" s="318" t="str">
        <f>IF(ข้อมูลนร.1!I38="","",ข้อมูลนร.1!I38)</f>
        <v/>
      </c>
      <c r="I39" s="311" t="str">
        <f>IF(H39="","",ข้อมูลนร.1!J38&amp;" / "&amp;ข้อมูลนร.1!K38)</f>
        <v/>
      </c>
      <c r="J39" s="310"/>
      <c r="K39" s="304"/>
    </row>
    <row r="40" spans="2:11" s="286" customFormat="1" ht="20.100000000000001" customHeight="1">
      <c r="B40" s="304"/>
      <c r="C40" s="305"/>
      <c r="D40" s="311" t="str">
        <f>IF(G40="","","34")</f>
        <v/>
      </c>
      <c r="E40" s="311" t="str">
        <f>IF(ข้อมูลนร.1!D39="","",ข้อมูลนร.1!D39)</f>
        <v/>
      </c>
      <c r="F40" s="316" t="str">
        <f>IF(ข้อมูลนร.1!C39="","",ข้อมูลนร.1!C39)</f>
        <v/>
      </c>
      <c r="G40" s="317" t="str">
        <f>IF(ข้อมูลนร.1!F39="","",ข้อมูลนร.1!F39&amp;""&amp;ข้อมูลนร.1!G39&amp;"  "&amp;ข้อมูลนร.1!H39)</f>
        <v/>
      </c>
      <c r="H40" s="318" t="str">
        <f>IF(ข้อมูลนร.1!I39="","",ข้อมูลนร.1!I39)</f>
        <v/>
      </c>
      <c r="I40" s="311" t="str">
        <f>IF(H40="","",ข้อมูลนร.1!J39&amp;" / "&amp;ข้อมูลนร.1!K39)</f>
        <v/>
      </c>
      <c r="J40" s="310"/>
      <c r="K40" s="304"/>
    </row>
    <row r="41" spans="2:11" s="286" customFormat="1" ht="20.100000000000001" customHeight="1">
      <c r="B41" s="304"/>
      <c r="C41" s="305"/>
      <c r="D41" s="319" t="str">
        <f>IF(G41="","","35")</f>
        <v/>
      </c>
      <c r="E41" s="319" t="str">
        <f>IF(ข้อมูลนร.1!D40="","",ข้อมูลนร.1!D40)</f>
        <v/>
      </c>
      <c r="F41" s="320" t="str">
        <f>IF(ข้อมูลนร.1!C40="","",ข้อมูลนร.1!C40)</f>
        <v/>
      </c>
      <c r="G41" s="321" t="str">
        <f>IF(ข้อมูลนร.1!F40="","",ข้อมูลนร.1!F40&amp;""&amp;ข้อมูลนร.1!G40&amp;"  "&amp;ข้อมูลนร.1!H40)</f>
        <v/>
      </c>
      <c r="H41" s="322" t="str">
        <f>IF(ข้อมูลนร.1!I40="","",ข้อมูลนร.1!I40)</f>
        <v/>
      </c>
      <c r="I41" s="319" t="str">
        <f>IF(H41="","",ข้อมูลนร.1!J40&amp;" / "&amp;ข้อมูลนร.1!K40)</f>
        <v/>
      </c>
      <c r="J41" s="310"/>
      <c r="K41" s="304"/>
    </row>
    <row r="42" spans="2:11" ht="22.5" customHeight="1">
      <c r="B42" s="258"/>
      <c r="C42" s="314"/>
      <c r="D42" s="314"/>
      <c r="E42" s="314"/>
      <c r="F42" s="314"/>
      <c r="G42" s="314"/>
      <c r="H42" s="315"/>
      <c r="I42" s="314"/>
      <c r="J42" s="314"/>
      <c r="K42" s="258"/>
    </row>
    <row r="43" spans="2:11" ht="22.5" customHeight="1">
      <c r="B43" s="258"/>
      <c r="C43" s="312"/>
      <c r="D43" s="312"/>
      <c r="E43" s="312"/>
      <c r="F43" s="312"/>
      <c r="G43" s="312"/>
      <c r="H43" s="313"/>
      <c r="I43" s="312"/>
      <c r="J43" s="312"/>
      <c r="K43" s="258"/>
    </row>
  </sheetData>
  <sheetProtection algorithmName="SHA-512" hashValue="QoVbU4KDbsUDxFro3W25GL+u+esDPWEv27IVsNQdWk4LZpulTQ8VCNQ5Vvtf8QwX/CKxhuruQpFD5JU9FdiPjw==" saltValue="gnfoIH0pnAKqdSoyQBBmxw==" spinCount="100000" sheet="1" objects="1" scenarios="1" formatCells="0"/>
  <mergeCells count="2">
    <mergeCell ref="D3:I3"/>
    <mergeCell ref="D4:I4"/>
  </mergeCells>
  <pageMargins left="0.51181102362204722" right="0" top="0.35433070866141736" bottom="0" header="0.11811023622047245" footer="0.11811023622047245"/>
  <pageSetup paperSize="9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J43"/>
  <sheetViews>
    <sheetView showGridLines="0" showRowColHeaders="0" zoomScaleNormal="100" workbookViewId="0">
      <selection activeCell="F6" sqref="F6"/>
    </sheetView>
  </sheetViews>
  <sheetFormatPr defaultRowHeight="18"/>
  <cols>
    <col min="1" max="1" width="28.25" style="53" customWidth="1"/>
    <col min="2" max="3" width="4.375" style="53" customWidth="1"/>
    <col min="4" max="4" width="3.5" style="53" customWidth="1"/>
    <col min="5" max="5" width="7.125" style="53" customWidth="1"/>
    <col min="6" max="6" width="27.125" style="53" customWidth="1"/>
    <col min="7" max="7" width="38.625" style="53" customWidth="1"/>
    <col min="8" max="8" width="14.125" style="54" customWidth="1"/>
    <col min="9" max="9" width="4.125" style="53" customWidth="1"/>
    <col min="10" max="10" width="4.375" style="53" customWidth="1"/>
    <col min="11" max="11" width="5.875" style="53" customWidth="1"/>
    <col min="12" max="12" width="9" style="53" customWidth="1"/>
    <col min="13" max="16384" width="9" style="53"/>
  </cols>
  <sheetData>
    <row r="1" spans="2:10" ht="24" customHeight="1">
      <c r="B1" s="146"/>
      <c r="C1" s="147"/>
      <c r="D1" s="147"/>
      <c r="E1" s="147"/>
      <c r="F1" s="147"/>
      <c r="G1" s="147"/>
      <c r="H1" s="148"/>
      <c r="I1" s="147"/>
      <c r="J1" s="146"/>
    </row>
    <row r="2" spans="2:10">
      <c r="B2" s="146"/>
      <c r="C2" s="58"/>
      <c r="D2" s="58"/>
      <c r="E2" s="58"/>
      <c r="F2" s="58"/>
      <c r="G2" s="58"/>
      <c r="H2" s="59"/>
      <c r="I2" s="58"/>
      <c r="J2" s="146"/>
    </row>
    <row r="3" spans="2:10" ht="22.5" customHeight="1">
      <c r="B3" s="146"/>
      <c r="C3" s="58"/>
      <c r="D3" s="507" t="s">
        <v>109</v>
      </c>
      <c r="E3" s="507"/>
      <c r="F3" s="507"/>
      <c r="G3" s="507"/>
      <c r="H3" s="507"/>
      <c r="I3" s="60"/>
      <c r="J3" s="146"/>
    </row>
    <row r="4" spans="2:10" ht="22.5" customHeight="1">
      <c r="B4" s="146"/>
      <c r="C4" s="58"/>
      <c r="D4" s="508" t="str">
        <f>"ชั้น"&amp;""&amp;ข้อมูลพื้นฐาน!T13&amp;"         "&amp;"ปีการศึกษา"&amp;"  "&amp;ข้อมูลพื้นฐาน!T5</f>
        <v>ชั้นประถมศึกษาปีที่  2/3         ปีการศึกษา  2566</v>
      </c>
      <c r="E4" s="508"/>
      <c r="F4" s="508"/>
      <c r="G4" s="508"/>
      <c r="H4" s="508"/>
      <c r="I4" s="61"/>
      <c r="J4" s="150"/>
    </row>
    <row r="5" spans="2:10" ht="9" customHeight="1">
      <c r="B5" s="146"/>
      <c r="C5" s="58"/>
      <c r="D5" s="250"/>
      <c r="E5" s="250"/>
      <c r="F5" s="251"/>
      <c r="G5" s="251"/>
      <c r="H5" s="56"/>
      <c r="I5" s="56"/>
      <c r="J5" s="146"/>
    </row>
    <row r="6" spans="2:10" ht="37.5">
      <c r="B6" s="146"/>
      <c r="C6" s="58"/>
      <c r="D6" s="57" t="s">
        <v>30</v>
      </c>
      <c r="E6" s="57" t="s">
        <v>31</v>
      </c>
      <c r="F6" s="57" t="s">
        <v>32</v>
      </c>
      <c r="G6" s="57" t="s">
        <v>56</v>
      </c>
      <c r="H6" s="57" t="s">
        <v>215</v>
      </c>
      <c r="I6" s="62"/>
      <c r="J6" s="146"/>
    </row>
    <row r="7" spans="2:10" s="64" customFormat="1" ht="20.100000000000001" customHeight="1">
      <c r="B7" s="149"/>
      <c r="C7" s="108"/>
      <c r="D7" s="306" t="str">
        <f>IF(ข้อมูลนร.2!D7="","",ข้อมูลนร.2!D7)</f>
        <v>1</v>
      </c>
      <c r="E7" s="306">
        <f>IF(ข้อมูลนร.2!E7="","",ข้อมูลนร.2!E7)</f>
        <v>1111</v>
      </c>
      <c r="F7" s="308" t="str">
        <f>IF(ข้อมูลนร.2!G7="","",ข้อมูลนร.2!G7)</f>
        <v>เด็กหญิงบ้านสื่อ  ครูคอม</v>
      </c>
      <c r="G7" s="324" t="str">
        <f>IF(ข้อมูลนร.1!L6="","",ข้อมูลนร.1!L6&amp;" หมู่ที่ "&amp;ข้อมูลนร.1!M6&amp;" ต."&amp;ข้อมูลนร.1!O6&amp;" อ."&amp;ข้อมูลนร.1!P6&amp;" จ."&amp;ข้อมูลนร.1!Q6)</f>
        <v>3/8 หมู่ที่ 2 ต.หนองกอมเกาะ อ.เมือง จ.หนองคาย</v>
      </c>
      <c r="H7" s="325">
        <f>IF(ข้อมูลนร.1!S6="","",ข้อมูลนร.1!S6)</f>
        <v>1234567898</v>
      </c>
      <c r="I7" s="109"/>
      <c r="J7" s="149"/>
    </row>
    <row r="8" spans="2:10" s="64" customFormat="1" ht="20.100000000000001" customHeight="1">
      <c r="B8" s="149"/>
      <c r="C8" s="108"/>
      <c r="D8" s="311" t="str">
        <f>IF(ข้อมูลนร.2!D8="","",ข้อมูลนร.2!D8)</f>
        <v>2</v>
      </c>
      <c r="E8" s="311">
        <f>IF(ข้อมูลนร.2!E8="","",ข้อมูลนร.2!E8)</f>
        <v>1112</v>
      </c>
      <c r="F8" s="317" t="str">
        <f>IF(ข้อมูลนร.2!G8="","",ข้อมูลนร.2!G8)</f>
        <v>เด็กหญิงบ้านสื่อ  ครูคอม</v>
      </c>
      <c r="G8" s="326" t="str">
        <f>IF(ข้อมูลนร.1!L7="","",ข้อมูลนร.1!L7&amp;" หมู่ที่ "&amp;ข้อมูลนร.1!M7&amp;" ต."&amp;ข้อมูลนร.1!O7&amp;" อ."&amp;ข้อมูลนร.1!P7&amp;" จ."&amp;ข้อมูลนร.1!Q7)</f>
        <v>3/9 หมู่ที่ 3 ต.หนองกอมเกาะ อ.เมือง จ.หนองคาย</v>
      </c>
      <c r="H8" s="323">
        <f>IF(ข้อมูลนร.1!S7="","",ข้อมูลนร.1!S7)</f>
        <v>1234567898</v>
      </c>
      <c r="I8" s="109"/>
      <c r="J8" s="149"/>
    </row>
    <row r="9" spans="2:10" s="64" customFormat="1" ht="20.100000000000001" customHeight="1">
      <c r="B9" s="149"/>
      <c r="C9" s="108"/>
      <c r="D9" s="311" t="str">
        <f>IF(ข้อมูลนร.2!D9="","",ข้อมูลนร.2!D9)</f>
        <v>3</v>
      </c>
      <c r="E9" s="311">
        <f>IF(ข้อมูลนร.2!E9="","",ข้อมูลนร.2!E9)</f>
        <v>1113</v>
      </c>
      <c r="F9" s="317" t="str">
        <f>IF(ข้อมูลนร.2!G9="","",ข้อมูลนร.2!G9)</f>
        <v>เด็กหญิงบ้านสื่อ  ครูคอม</v>
      </c>
      <c r="G9" s="326" t="str">
        <f>IF(ข้อมูลนร.1!L8="","",ข้อมูลนร.1!L8&amp;" หมู่ที่ "&amp;ข้อมูลนร.1!M8&amp;" ต."&amp;ข้อมูลนร.1!O8&amp;" อ."&amp;ข้อมูลนร.1!P8&amp;" จ."&amp;ข้อมูลนร.1!Q8)</f>
        <v/>
      </c>
      <c r="H9" s="323">
        <f>IF(ข้อมูลนร.1!S8="","",ข้อมูลนร.1!S8)</f>
        <v>1234567898</v>
      </c>
      <c r="I9" s="109"/>
      <c r="J9" s="149"/>
    </row>
    <row r="10" spans="2:10" s="64" customFormat="1" ht="20.100000000000001" customHeight="1">
      <c r="B10" s="149"/>
      <c r="C10" s="108"/>
      <c r="D10" s="311" t="str">
        <f>IF(ข้อมูลนร.2!D10="","",ข้อมูลนร.2!D10)</f>
        <v>4</v>
      </c>
      <c r="E10" s="311">
        <f>IF(ข้อมูลนร.2!E10="","",ข้อมูลนร.2!E10)</f>
        <v>1113</v>
      </c>
      <c r="F10" s="317" t="str">
        <f>IF(ข้อมูลนร.2!G10="","",ข้อมูลนร.2!G10)</f>
        <v>เด็กหญิงบ้านสื่อ  ครูคอม</v>
      </c>
      <c r="G10" s="326" t="str">
        <f>IF(ข้อมูลนร.1!L9="","",ข้อมูลนร.1!L9&amp;" หมู่ที่ "&amp;ข้อมูลนร.1!M9&amp;" ต."&amp;ข้อมูลนร.1!O9&amp;" อ."&amp;ข้อมูลนร.1!P9&amp;" จ."&amp;ข้อมูลนร.1!Q9)</f>
        <v/>
      </c>
      <c r="H10" s="323" t="str">
        <f>IF(ข้อมูลนร.1!S9="","",ข้อมูลนร.1!S9)</f>
        <v/>
      </c>
      <c r="I10" s="109"/>
      <c r="J10" s="149"/>
    </row>
    <row r="11" spans="2:10" s="64" customFormat="1" ht="20.100000000000001" customHeight="1">
      <c r="B11" s="149"/>
      <c r="C11" s="108"/>
      <c r="D11" s="311" t="str">
        <f>IF(ข้อมูลนร.2!D11="","",ข้อมูลนร.2!D11)</f>
        <v/>
      </c>
      <c r="E11" s="311" t="str">
        <f>IF(ข้อมูลนร.2!E11="","",ข้อมูลนร.2!E11)</f>
        <v/>
      </c>
      <c r="F11" s="317" t="str">
        <f>IF(ข้อมูลนร.2!G11="","",ข้อมูลนร.2!G11)</f>
        <v/>
      </c>
      <c r="G11" s="326" t="str">
        <f>IF(ข้อมูลนร.1!L10="","",ข้อมูลนร.1!L10&amp;" หมู่ที่ "&amp;ข้อมูลนร.1!M10&amp;" ต."&amp;ข้อมูลนร.1!O10&amp;" อ."&amp;ข้อมูลนร.1!P10&amp;" จ."&amp;ข้อมูลนร.1!Q10)</f>
        <v/>
      </c>
      <c r="H11" s="323" t="str">
        <f>IF(ข้อมูลนร.1!S10="","",ข้อมูลนร.1!S10)</f>
        <v/>
      </c>
      <c r="I11" s="109"/>
      <c r="J11" s="149"/>
    </row>
    <row r="12" spans="2:10" s="64" customFormat="1" ht="20.100000000000001" customHeight="1">
      <c r="B12" s="149"/>
      <c r="C12" s="108"/>
      <c r="D12" s="311" t="str">
        <f>IF(ข้อมูลนร.2!D12="","",ข้อมูลนร.2!D12)</f>
        <v/>
      </c>
      <c r="E12" s="311" t="str">
        <f>IF(ข้อมูลนร.2!E12="","",ข้อมูลนร.2!E12)</f>
        <v/>
      </c>
      <c r="F12" s="317" t="str">
        <f>IF(ข้อมูลนร.2!G12="","",ข้อมูลนร.2!G12)</f>
        <v/>
      </c>
      <c r="G12" s="326" t="str">
        <f>IF(ข้อมูลนร.1!L11="","",ข้อมูลนร.1!L11&amp;" หมู่ที่ "&amp;ข้อมูลนร.1!M11&amp;" ต."&amp;ข้อมูลนร.1!O11&amp;" อ."&amp;ข้อมูลนร.1!P11&amp;" จ."&amp;ข้อมูลนร.1!Q11)</f>
        <v/>
      </c>
      <c r="H12" s="323" t="str">
        <f>IF(ข้อมูลนร.1!S11="","",ข้อมูลนร.1!S11)</f>
        <v/>
      </c>
      <c r="I12" s="109"/>
      <c r="J12" s="149"/>
    </row>
    <row r="13" spans="2:10" s="64" customFormat="1" ht="20.100000000000001" customHeight="1">
      <c r="B13" s="149"/>
      <c r="C13" s="108"/>
      <c r="D13" s="311" t="str">
        <f>IF(ข้อมูลนร.2!D13="","",ข้อมูลนร.2!D13)</f>
        <v/>
      </c>
      <c r="E13" s="311" t="str">
        <f>IF(ข้อมูลนร.2!E13="","",ข้อมูลนร.2!E13)</f>
        <v/>
      </c>
      <c r="F13" s="317" t="str">
        <f>IF(ข้อมูลนร.2!G13="","",ข้อมูลนร.2!G13)</f>
        <v/>
      </c>
      <c r="G13" s="326" t="str">
        <f>IF(ข้อมูลนร.1!L12="","",ข้อมูลนร.1!L12&amp;" หมู่ที่ "&amp;ข้อมูลนร.1!M12&amp;" ต."&amp;ข้อมูลนร.1!O12&amp;" อ."&amp;ข้อมูลนร.1!P12&amp;" จ."&amp;ข้อมูลนร.1!Q12)</f>
        <v/>
      </c>
      <c r="H13" s="323" t="str">
        <f>IF(ข้อมูลนร.1!S12="","",ข้อมูลนร.1!S12)</f>
        <v/>
      </c>
      <c r="I13" s="109"/>
      <c r="J13" s="149"/>
    </row>
    <row r="14" spans="2:10" s="64" customFormat="1" ht="20.100000000000001" customHeight="1">
      <c r="B14" s="149"/>
      <c r="C14" s="108"/>
      <c r="D14" s="311" t="str">
        <f>IF(ข้อมูลนร.2!D14="","",ข้อมูลนร.2!D14)</f>
        <v/>
      </c>
      <c r="E14" s="311" t="str">
        <f>IF(ข้อมูลนร.2!E14="","",ข้อมูลนร.2!E14)</f>
        <v/>
      </c>
      <c r="F14" s="317" t="str">
        <f>IF(ข้อมูลนร.2!G14="","",ข้อมูลนร.2!G14)</f>
        <v/>
      </c>
      <c r="G14" s="326" t="str">
        <f>IF(ข้อมูลนร.1!L13="","",ข้อมูลนร.1!L13&amp;" หมู่ที่ "&amp;ข้อมูลนร.1!M13&amp;" ต."&amp;ข้อมูลนร.1!O13&amp;" อ."&amp;ข้อมูลนร.1!P13&amp;" จ."&amp;ข้อมูลนร.1!Q13)</f>
        <v/>
      </c>
      <c r="H14" s="323" t="str">
        <f>IF(ข้อมูลนร.1!S13="","",ข้อมูลนร.1!S13)</f>
        <v/>
      </c>
      <c r="I14" s="109"/>
      <c r="J14" s="149"/>
    </row>
    <row r="15" spans="2:10" s="64" customFormat="1" ht="20.100000000000001" customHeight="1">
      <c r="B15" s="149"/>
      <c r="C15" s="108"/>
      <c r="D15" s="311" t="str">
        <f>IF(ข้อมูลนร.2!D15="","",ข้อมูลนร.2!D15)</f>
        <v/>
      </c>
      <c r="E15" s="311" t="str">
        <f>IF(ข้อมูลนร.2!E15="","",ข้อมูลนร.2!E15)</f>
        <v/>
      </c>
      <c r="F15" s="317" t="str">
        <f>IF(ข้อมูลนร.2!G15="","",ข้อมูลนร.2!G15)</f>
        <v/>
      </c>
      <c r="G15" s="326" t="str">
        <f>IF(ข้อมูลนร.1!L14="","",ข้อมูลนร.1!L14&amp;" หมู่ที่ "&amp;ข้อมูลนร.1!M14&amp;" ต."&amp;ข้อมูลนร.1!O14&amp;" อ."&amp;ข้อมูลนร.1!P14&amp;" จ."&amp;ข้อมูลนร.1!Q14)</f>
        <v/>
      </c>
      <c r="H15" s="323" t="str">
        <f>IF(ข้อมูลนร.1!S14="","",ข้อมูลนร.1!S14)</f>
        <v/>
      </c>
      <c r="I15" s="109"/>
      <c r="J15" s="149"/>
    </row>
    <row r="16" spans="2:10" s="64" customFormat="1" ht="20.100000000000001" customHeight="1">
      <c r="B16" s="149"/>
      <c r="C16" s="108"/>
      <c r="D16" s="311" t="str">
        <f>IF(ข้อมูลนร.2!D16="","",ข้อมูลนร.2!D16)</f>
        <v/>
      </c>
      <c r="E16" s="311" t="str">
        <f>IF(ข้อมูลนร.2!E16="","",ข้อมูลนร.2!E16)</f>
        <v/>
      </c>
      <c r="F16" s="317" t="str">
        <f>IF(ข้อมูลนร.2!G16="","",ข้อมูลนร.2!G16)</f>
        <v/>
      </c>
      <c r="G16" s="326" t="str">
        <f>IF(ข้อมูลนร.1!L15="","",ข้อมูลนร.1!L15&amp;" หมู่ที่ "&amp;ข้อมูลนร.1!M15&amp;" ต."&amp;ข้อมูลนร.1!O15&amp;" อ."&amp;ข้อมูลนร.1!P15&amp;" จ."&amp;ข้อมูลนร.1!Q15)</f>
        <v/>
      </c>
      <c r="H16" s="323" t="str">
        <f>IF(ข้อมูลนร.1!S15="","",ข้อมูลนร.1!S15)</f>
        <v/>
      </c>
      <c r="I16" s="109"/>
      <c r="J16" s="149"/>
    </row>
    <row r="17" spans="2:10" s="64" customFormat="1" ht="20.100000000000001" customHeight="1">
      <c r="B17" s="149"/>
      <c r="C17" s="108"/>
      <c r="D17" s="311" t="str">
        <f>IF(ข้อมูลนร.2!D17="","",ข้อมูลนร.2!D17)</f>
        <v/>
      </c>
      <c r="E17" s="311" t="str">
        <f>IF(ข้อมูลนร.2!E17="","",ข้อมูลนร.2!E17)</f>
        <v/>
      </c>
      <c r="F17" s="317" t="str">
        <f>IF(ข้อมูลนร.2!G17="","",ข้อมูลนร.2!G17)</f>
        <v/>
      </c>
      <c r="G17" s="326" t="str">
        <f>IF(ข้อมูลนร.1!L16="","",ข้อมูลนร.1!L16&amp;" หมู่ที่ "&amp;ข้อมูลนร.1!M16&amp;" ต."&amp;ข้อมูลนร.1!O16&amp;" อ."&amp;ข้อมูลนร.1!P16&amp;" จ."&amp;ข้อมูลนร.1!Q16)</f>
        <v/>
      </c>
      <c r="H17" s="323" t="str">
        <f>IF(ข้อมูลนร.1!S16="","",ข้อมูลนร.1!S16)</f>
        <v/>
      </c>
      <c r="I17" s="109"/>
      <c r="J17" s="149"/>
    </row>
    <row r="18" spans="2:10" s="64" customFormat="1" ht="20.100000000000001" customHeight="1">
      <c r="B18" s="149"/>
      <c r="C18" s="108"/>
      <c r="D18" s="311" t="str">
        <f>IF(ข้อมูลนร.2!D18="","",ข้อมูลนร.2!D18)</f>
        <v/>
      </c>
      <c r="E18" s="311" t="str">
        <f>IF(ข้อมูลนร.2!E18="","",ข้อมูลนร.2!E18)</f>
        <v/>
      </c>
      <c r="F18" s="317" t="str">
        <f>IF(ข้อมูลนร.2!G18="","",ข้อมูลนร.2!G18)</f>
        <v/>
      </c>
      <c r="G18" s="326" t="str">
        <f>IF(ข้อมูลนร.1!L17="","",ข้อมูลนร.1!L17&amp;" หมู่ที่ "&amp;ข้อมูลนร.1!M17&amp;" ต."&amp;ข้อมูลนร.1!O17&amp;" อ."&amp;ข้อมูลนร.1!P17&amp;" จ."&amp;ข้อมูลนร.1!Q17)</f>
        <v/>
      </c>
      <c r="H18" s="323" t="str">
        <f>IF(ข้อมูลนร.1!S17="","",ข้อมูลนร.1!S17)</f>
        <v/>
      </c>
      <c r="I18" s="109"/>
      <c r="J18" s="149"/>
    </row>
    <row r="19" spans="2:10" s="64" customFormat="1" ht="20.100000000000001" customHeight="1">
      <c r="B19" s="149"/>
      <c r="C19" s="108"/>
      <c r="D19" s="311" t="str">
        <f>IF(ข้อมูลนร.2!D19="","",ข้อมูลนร.2!D19)</f>
        <v/>
      </c>
      <c r="E19" s="311" t="str">
        <f>IF(ข้อมูลนร.2!E19="","",ข้อมูลนร.2!E19)</f>
        <v/>
      </c>
      <c r="F19" s="317" t="str">
        <f>IF(ข้อมูลนร.2!G19="","",ข้อมูลนร.2!G19)</f>
        <v/>
      </c>
      <c r="G19" s="326" t="str">
        <f>IF(ข้อมูลนร.1!L18="","",ข้อมูลนร.1!L18&amp;" หมู่ที่ "&amp;ข้อมูลนร.1!M18&amp;" ต."&amp;ข้อมูลนร.1!O18&amp;" อ."&amp;ข้อมูลนร.1!P18&amp;" จ."&amp;ข้อมูลนร.1!Q18)</f>
        <v/>
      </c>
      <c r="H19" s="323" t="str">
        <f>IF(ข้อมูลนร.1!S18="","",ข้อมูลนร.1!S18)</f>
        <v/>
      </c>
      <c r="I19" s="109"/>
      <c r="J19" s="149"/>
    </row>
    <row r="20" spans="2:10" s="64" customFormat="1" ht="20.100000000000001" customHeight="1">
      <c r="B20" s="149"/>
      <c r="C20" s="108"/>
      <c r="D20" s="311" t="str">
        <f>IF(ข้อมูลนร.2!D20="","",ข้อมูลนร.2!D20)</f>
        <v/>
      </c>
      <c r="E20" s="311" t="str">
        <f>IF(ข้อมูลนร.2!E20="","",ข้อมูลนร.2!E20)</f>
        <v/>
      </c>
      <c r="F20" s="317" t="str">
        <f>IF(ข้อมูลนร.2!G20="","",ข้อมูลนร.2!G20)</f>
        <v/>
      </c>
      <c r="G20" s="326" t="str">
        <f>IF(ข้อมูลนร.1!L19="","",ข้อมูลนร.1!L19&amp;" หมู่ที่ "&amp;ข้อมูลนร.1!M19&amp;" ต."&amp;ข้อมูลนร.1!O19&amp;" อ."&amp;ข้อมูลนร.1!P19&amp;" จ."&amp;ข้อมูลนร.1!Q19)</f>
        <v/>
      </c>
      <c r="H20" s="323" t="str">
        <f>IF(ข้อมูลนร.1!S19="","",ข้อมูลนร.1!S19)</f>
        <v/>
      </c>
      <c r="I20" s="109"/>
      <c r="J20" s="149"/>
    </row>
    <row r="21" spans="2:10" s="64" customFormat="1" ht="20.100000000000001" customHeight="1">
      <c r="B21" s="149"/>
      <c r="C21" s="108"/>
      <c r="D21" s="311" t="str">
        <f>IF(ข้อมูลนร.2!D21="","",ข้อมูลนร.2!D21)</f>
        <v/>
      </c>
      <c r="E21" s="311" t="str">
        <f>IF(ข้อมูลนร.2!E21="","",ข้อมูลนร.2!E21)</f>
        <v/>
      </c>
      <c r="F21" s="317" t="str">
        <f>IF(ข้อมูลนร.2!G21="","",ข้อมูลนร.2!G21)</f>
        <v/>
      </c>
      <c r="G21" s="326" t="str">
        <f>IF(ข้อมูลนร.1!L20="","",ข้อมูลนร.1!L20&amp;" หมู่ที่ "&amp;ข้อมูลนร.1!M20&amp;" ต."&amp;ข้อมูลนร.1!O20&amp;" อ."&amp;ข้อมูลนร.1!P20&amp;" จ."&amp;ข้อมูลนร.1!Q20)</f>
        <v/>
      </c>
      <c r="H21" s="323" t="str">
        <f>IF(ข้อมูลนร.1!S20="","",ข้อมูลนร.1!S20)</f>
        <v/>
      </c>
      <c r="I21" s="109"/>
      <c r="J21" s="149"/>
    </row>
    <row r="22" spans="2:10" s="64" customFormat="1" ht="20.100000000000001" customHeight="1">
      <c r="B22" s="149"/>
      <c r="C22" s="108"/>
      <c r="D22" s="311" t="str">
        <f>IF(ข้อมูลนร.2!D22="","",ข้อมูลนร.2!D22)</f>
        <v/>
      </c>
      <c r="E22" s="311" t="str">
        <f>IF(ข้อมูลนร.2!E22="","",ข้อมูลนร.2!E22)</f>
        <v/>
      </c>
      <c r="F22" s="317" t="str">
        <f>IF(ข้อมูลนร.2!G22="","",ข้อมูลนร.2!G22)</f>
        <v/>
      </c>
      <c r="G22" s="326" t="str">
        <f>IF(ข้อมูลนร.1!L21="","",ข้อมูลนร.1!L21&amp;" หมู่ที่ "&amp;ข้อมูลนร.1!M21&amp;" ต."&amp;ข้อมูลนร.1!O21&amp;" อ."&amp;ข้อมูลนร.1!P21&amp;" จ."&amp;ข้อมูลนร.1!Q21)</f>
        <v/>
      </c>
      <c r="H22" s="323" t="str">
        <f>IF(ข้อมูลนร.1!S21="","",ข้อมูลนร.1!S21)</f>
        <v/>
      </c>
      <c r="I22" s="109"/>
      <c r="J22" s="149"/>
    </row>
    <row r="23" spans="2:10" s="64" customFormat="1" ht="20.100000000000001" customHeight="1">
      <c r="B23" s="149"/>
      <c r="C23" s="108"/>
      <c r="D23" s="311" t="str">
        <f>IF(ข้อมูลนร.2!D23="","",ข้อมูลนร.2!D23)</f>
        <v/>
      </c>
      <c r="E23" s="311" t="str">
        <f>IF(ข้อมูลนร.2!E23="","",ข้อมูลนร.2!E23)</f>
        <v/>
      </c>
      <c r="F23" s="317" t="str">
        <f>IF(ข้อมูลนร.2!G23="","",ข้อมูลนร.2!G23)</f>
        <v/>
      </c>
      <c r="G23" s="326" t="str">
        <f>IF(ข้อมูลนร.1!L22="","",ข้อมูลนร.1!L22&amp;" หมู่ที่ "&amp;ข้อมูลนร.1!M22&amp;" ต."&amp;ข้อมูลนร.1!O22&amp;" อ."&amp;ข้อมูลนร.1!P22&amp;" จ."&amp;ข้อมูลนร.1!Q22)</f>
        <v/>
      </c>
      <c r="H23" s="323" t="str">
        <f>IF(ข้อมูลนร.1!S22="","",ข้อมูลนร.1!S22)</f>
        <v/>
      </c>
      <c r="I23" s="109"/>
      <c r="J23" s="149"/>
    </row>
    <row r="24" spans="2:10" s="64" customFormat="1" ht="20.100000000000001" customHeight="1">
      <c r="B24" s="149"/>
      <c r="C24" s="108"/>
      <c r="D24" s="311" t="str">
        <f>IF(ข้อมูลนร.2!D24="","",ข้อมูลนร.2!D24)</f>
        <v/>
      </c>
      <c r="E24" s="311" t="str">
        <f>IF(ข้อมูลนร.2!E24="","",ข้อมูลนร.2!E24)</f>
        <v/>
      </c>
      <c r="F24" s="317" t="str">
        <f>IF(ข้อมูลนร.2!G24="","",ข้อมูลนร.2!G24)</f>
        <v/>
      </c>
      <c r="G24" s="326" t="str">
        <f>IF(ข้อมูลนร.1!L23="","",ข้อมูลนร.1!L23&amp;" หมู่ที่ "&amp;ข้อมูลนร.1!M23&amp;" ต."&amp;ข้อมูลนร.1!O23&amp;" อ."&amp;ข้อมูลนร.1!P23&amp;" จ."&amp;ข้อมูลนร.1!Q23)</f>
        <v/>
      </c>
      <c r="H24" s="323" t="str">
        <f>IF(ข้อมูลนร.1!S23="","",ข้อมูลนร.1!S23)</f>
        <v/>
      </c>
      <c r="I24" s="109"/>
      <c r="J24" s="149"/>
    </row>
    <row r="25" spans="2:10" s="64" customFormat="1" ht="20.100000000000001" customHeight="1">
      <c r="B25" s="149"/>
      <c r="C25" s="108"/>
      <c r="D25" s="311" t="str">
        <f>IF(ข้อมูลนร.2!D25="","",ข้อมูลนร.2!D25)</f>
        <v/>
      </c>
      <c r="E25" s="311" t="str">
        <f>IF(ข้อมูลนร.2!E25="","",ข้อมูลนร.2!E25)</f>
        <v/>
      </c>
      <c r="F25" s="317" t="str">
        <f>IF(ข้อมูลนร.2!G25="","",ข้อมูลนร.2!G25)</f>
        <v/>
      </c>
      <c r="G25" s="326" t="str">
        <f>IF(ข้อมูลนร.1!L24="","",ข้อมูลนร.1!L24&amp;" หมู่ที่ "&amp;ข้อมูลนร.1!M24&amp;" ต."&amp;ข้อมูลนร.1!O24&amp;" อ."&amp;ข้อมูลนร.1!P24&amp;" จ."&amp;ข้อมูลนร.1!Q24)</f>
        <v/>
      </c>
      <c r="H25" s="323" t="str">
        <f>IF(ข้อมูลนร.1!S24="","",ข้อมูลนร.1!S24)</f>
        <v/>
      </c>
      <c r="I25" s="109"/>
      <c r="J25" s="149"/>
    </row>
    <row r="26" spans="2:10" s="64" customFormat="1" ht="20.100000000000001" customHeight="1">
      <c r="B26" s="149"/>
      <c r="C26" s="108"/>
      <c r="D26" s="311" t="str">
        <f>IF(ข้อมูลนร.2!D26="","",ข้อมูลนร.2!D26)</f>
        <v/>
      </c>
      <c r="E26" s="311" t="str">
        <f>IF(ข้อมูลนร.2!E26="","",ข้อมูลนร.2!E26)</f>
        <v/>
      </c>
      <c r="F26" s="317" t="str">
        <f>IF(ข้อมูลนร.2!G26="","",ข้อมูลนร.2!G26)</f>
        <v/>
      </c>
      <c r="G26" s="326" t="str">
        <f>IF(ข้อมูลนร.1!L25="","",ข้อมูลนร.1!L25&amp;" หมู่ที่ "&amp;ข้อมูลนร.1!M25&amp;" ต."&amp;ข้อมูลนร.1!O25&amp;" อ."&amp;ข้อมูลนร.1!P25&amp;" จ."&amp;ข้อมูลนร.1!Q25)</f>
        <v/>
      </c>
      <c r="H26" s="323" t="str">
        <f>IF(ข้อมูลนร.1!S25="","",ข้อมูลนร.1!S25)</f>
        <v/>
      </c>
      <c r="I26" s="109"/>
      <c r="J26" s="149"/>
    </row>
    <row r="27" spans="2:10" s="64" customFormat="1" ht="20.100000000000001" customHeight="1">
      <c r="B27" s="149"/>
      <c r="C27" s="108"/>
      <c r="D27" s="311" t="str">
        <f>IF(ข้อมูลนร.2!D27="","",ข้อมูลนร.2!D27)</f>
        <v/>
      </c>
      <c r="E27" s="311" t="str">
        <f>IF(ข้อมูลนร.2!E27="","",ข้อมูลนร.2!E27)</f>
        <v/>
      </c>
      <c r="F27" s="317" t="str">
        <f>IF(ข้อมูลนร.2!G27="","",ข้อมูลนร.2!G27)</f>
        <v/>
      </c>
      <c r="G27" s="326" t="str">
        <f>IF(ข้อมูลนร.1!L26="","",ข้อมูลนร.1!L26&amp;" หมู่ที่ "&amp;ข้อมูลนร.1!M26&amp;" ต."&amp;ข้อมูลนร.1!O26&amp;" อ."&amp;ข้อมูลนร.1!P26&amp;" จ."&amp;ข้อมูลนร.1!Q26)</f>
        <v/>
      </c>
      <c r="H27" s="323" t="str">
        <f>IF(ข้อมูลนร.1!S26="","",ข้อมูลนร.1!S26)</f>
        <v/>
      </c>
      <c r="I27" s="109"/>
      <c r="J27" s="149"/>
    </row>
    <row r="28" spans="2:10" s="64" customFormat="1" ht="20.100000000000001" customHeight="1">
      <c r="B28" s="149"/>
      <c r="C28" s="108"/>
      <c r="D28" s="311" t="str">
        <f>IF(ข้อมูลนร.2!D28="","",ข้อมูลนร.2!D28)</f>
        <v/>
      </c>
      <c r="E28" s="311" t="str">
        <f>IF(ข้อมูลนร.2!E28="","",ข้อมูลนร.2!E28)</f>
        <v/>
      </c>
      <c r="F28" s="317" t="str">
        <f>IF(ข้อมูลนร.2!G28="","",ข้อมูลนร.2!G28)</f>
        <v/>
      </c>
      <c r="G28" s="326" t="str">
        <f>IF(ข้อมูลนร.1!L27="","",ข้อมูลนร.1!L27&amp;" หมู่ที่ "&amp;ข้อมูลนร.1!M27&amp;" ต."&amp;ข้อมูลนร.1!O27&amp;" อ."&amp;ข้อมูลนร.1!P27&amp;" จ."&amp;ข้อมูลนร.1!Q27)</f>
        <v/>
      </c>
      <c r="H28" s="323" t="str">
        <f>IF(ข้อมูลนร.1!S27="","",ข้อมูลนร.1!S27)</f>
        <v/>
      </c>
      <c r="I28" s="109"/>
      <c r="J28" s="149"/>
    </row>
    <row r="29" spans="2:10" s="64" customFormat="1" ht="20.100000000000001" customHeight="1">
      <c r="B29" s="149"/>
      <c r="C29" s="108"/>
      <c r="D29" s="311" t="str">
        <f>IF(ข้อมูลนร.2!D29="","",ข้อมูลนร.2!D29)</f>
        <v/>
      </c>
      <c r="E29" s="311" t="str">
        <f>IF(ข้อมูลนร.2!E29="","",ข้อมูลนร.2!E29)</f>
        <v/>
      </c>
      <c r="F29" s="317" t="str">
        <f>IF(ข้อมูลนร.2!G29="","",ข้อมูลนร.2!G29)</f>
        <v/>
      </c>
      <c r="G29" s="326" t="str">
        <f>IF(ข้อมูลนร.1!L28="","",ข้อมูลนร.1!L28&amp;" หมู่ที่ "&amp;ข้อมูลนร.1!M28&amp;" ต."&amp;ข้อมูลนร.1!O28&amp;" อ."&amp;ข้อมูลนร.1!P28&amp;" จ."&amp;ข้อมูลนร.1!Q28)</f>
        <v/>
      </c>
      <c r="H29" s="323" t="str">
        <f>IF(ข้อมูลนร.1!S28="","",ข้อมูลนร.1!S28)</f>
        <v/>
      </c>
      <c r="I29" s="109"/>
      <c r="J29" s="149"/>
    </row>
    <row r="30" spans="2:10" s="64" customFormat="1" ht="20.100000000000001" customHeight="1">
      <c r="B30" s="149"/>
      <c r="C30" s="108"/>
      <c r="D30" s="311" t="str">
        <f>IF(ข้อมูลนร.2!D30="","",ข้อมูลนร.2!D30)</f>
        <v/>
      </c>
      <c r="E30" s="311" t="str">
        <f>IF(ข้อมูลนร.2!E30="","",ข้อมูลนร.2!E30)</f>
        <v/>
      </c>
      <c r="F30" s="317" t="str">
        <f>IF(ข้อมูลนร.2!G30="","",ข้อมูลนร.2!G30)</f>
        <v/>
      </c>
      <c r="G30" s="326" t="str">
        <f>IF(ข้อมูลนร.1!L29="","",ข้อมูลนร.1!L29&amp;" หมู่ที่ "&amp;ข้อมูลนร.1!M29&amp;" ต."&amp;ข้อมูลนร.1!O29&amp;" อ."&amp;ข้อมูลนร.1!P29&amp;" จ."&amp;ข้อมูลนร.1!Q29)</f>
        <v/>
      </c>
      <c r="H30" s="323" t="str">
        <f>IF(ข้อมูลนร.1!S29="","",ข้อมูลนร.1!S29)</f>
        <v/>
      </c>
      <c r="I30" s="109"/>
      <c r="J30" s="149"/>
    </row>
    <row r="31" spans="2:10" s="64" customFormat="1" ht="20.100000000000001" customHeight="1">
      <c r="B31" s="149"/>
      <c r="C31" s="108"/>
      <c r="D31" s="311" t="str">
        <f>IF(ข้อมูลนร.2!D31="","",ข้อมูลนร.2!D31)</f>
        <v/>
      </c>
      <c r="E31" s="311" t="str">
        <f>IF(ข้อมูลนร.2!E31="","",ข้อมูลนร.2!E31)</f>
        <v/>
      </c>
      <c r="F31" s="317" t="str">
        <f>IF(ข้อมูลนร.2!G31="","",ข้อมูลนร.2!G31)</f>
        <v/>
      </c>
      <c r="G31" s="326" t="str">
        <f>IF(ข้อมูลนร.1!L30="","",ข้อมูลนร.1!L30&amp;" หมู่ที่ "&amp;ข้อมูลนร.1!M30&amp;" ต."&amp;ข้อมูลนร.1!O30&amp;" อ."&amp;ข้อมูลนร.1!P30&amp;" จ."&amp;ข้อมูลนร.1!Q30)</f>
        <v/>
      </c>
      <c r="H31" s="323" t="str">
        <f>IF(ข้อมูลนร.1!S30="","",ข้อมูลนร.1!S30)</f>
        <v/>
      </c>
      <c r="I31" s="109"/>
      <c r="J31" s="149"/>
    </row>
    <row r="32" spans="2:10" s="64" customFormat="1" ht="20.100000000000001" customHeight="1">
      <c r="B32" s="149"/>
      <c r="C32" s="108"/>
      <c r="D32" s="311" t="str">
        <f>IF(ข้อมูลนร.2!D32="","",ข้อมูลนร.2!D32)</f>
        <v/>
      </c>
      <c r="E32" s="311" t="str">
        <f>IF(ข้อมูลนร.2!E32="","",ข้อมูลนร.2!E32)</f>
        <v/>
      </c>
      <c r="F32" s="317" t="str">
        <f>IF(ข้อมูลนร.2!G32="","",ข้อมูลนร.2!G32)</f>
        <v/>
      </c>
      <c r="G32" s="326" t="str">
        <f>IF(ข้อมูลนร.1!L31="","",ข้อมูลนร.1!L31&amp;" หมู่ที่ "&amp;ข้อมูลนร.1!M31&amp;" ต."&amp;ข้อมูลนร.1!O31&amp;" อ."&amp;ข้อมูลนร.1!P31&amp;" จ."&amp;ข้อมูลนร.1!Q31)</f>
        <v/>
      </c>
      <c r="H32" s="323" t="str">
        <f>IF(ข้อมูลนร.1!S31="","",ข้อมูลนร.1!S31)</f>
        <v/>
      </c>
      <c r="I32" s="109"/>
      <c r="J32" s="149"/>
    </row>
    <row r="33" spans="2:10" s="64" customFormat="1" ht="20.100000000000001" customHeight="1">
      <c r="B33" s="149"/>
      <c r="C33" s="108"/>
      <c r="D33" s="311" t="str">
        <f>IF(ข้อมูลนร.2!D33="","",ข้อมูลนร.2!D33)</f>
        <v/>
      </c>
      <c r="E33" s="311" t="str">
        <f>IF(ข้อมูลนร.2!E33="","",ข้อมูลนร.2!E33)</f>
        <v/>
      </c>
      <c r="F33" s="317" t="str">
        <f>IF(ข้อมูลนร.2!G33="","",ข้อมูลนร.2!G33)</f>
        <v/>
      </c>
      <c r="G33" s="326" t="str">
        <f>IF(ข้อมูลนร.1!L32="","",ข้อมูลนร.1!L32&amp;" หมู่ที่ "&amp;ข้อมูลนร.1!M32&amp;" ต."&amp;ข้อมูลนร.1!O32&amp;" อ."&amp;ข้อมูลนร.1!P32&amp;" จ."&amp;ข้อมูลนร.1!Q32)</f>
        <v/>
      </c>
      <c r="H33" s="323" t="str">
        <f>IF(ข้อมูลนร.1!S32="","",ข้อมูลนร.1!S32)</f>
        <v/>
      </c>
      <c r="I33" s="109"/>
      <c r="J33" s="149"/>
    </row>
    <row r="34" spans="2:10" s="64" customFormat="1" ht="20.100000000000001" customHeight="1">
      <c r="B34" s="149"/>
      <c r="C34" s="108"/>
      <c r="D34" s="311" t="str">
        <f>IF(ข้อมูลนร.2!D34="","",ข้อมูลนร.2!D34)</f>
        <v/>
      </c>
      <c r="E34" s="311" t="str">
        <f>IF(ข้อมูลนร.2!E34="","",ข้อมูลนร.2!E34)</f>
        <v/>
      </c>
      <c r="F34" s="317" t="str">
        <f>IF(ข้อมูลนร.2!G34="","",ข้อมูลนร.2!G34)</f>
        <v/>
      </c>
      <c r="G34" s="326" t="str">
        <f>IF(ข้อมูลนร.1!L33="","",ข้อมูลนร.1!L33&amp;" หมู่ที่ "&amp;ข้อมูลนร.1!M33&amp;" ต."&amp;ข้อมูลนร.1!O33&amp;" อ."&amp;ข้อมูลนร.1!P33&amp;" จ."&amp;ข้อมูลนร.1!Q33)</f>
        <v/>
      </c>
      <c r="H34" s="323" t="str">
        <f>IF(ข้อมูลนร.1!S33="","",ข้อมูลนร.1!S33)</f>
        <v/>
      </c>
      <c r="I34" s="109"/>
      <c r="J34" s="149"/>
    </row>
    <row r="35" spans="2:10" s="64" customFormat="1" ht="20.100000000000001" customHeight="1">
      <c r="B35" s="149"/>
      <c r="C35" s="108"/>
      <c r="D35" s="311" t="str">
        <f>IF(ข้อมูลนร.2!D35="","",ข้อมูลนร.2!D35)</f>
        <v/>
      </c>
      <c r="E35" s="311" t="str">
        <f>IF(ข้อมูลนร.2!E35="","",ข้อมูลนร.2!E35)</f>
        <v/>
      </c>
      <c r="F35" s="317" t="str">
        <f>IF(ข้อมูลนร.2!G35="","",ข้อมูลนร.2!G35)</f>
        <v/>
      </c>
      <c r="G35" s="326" t="str">
        <f>IF(ข้อมูลนร.1!L34="","",ข้อมูลนร.1!L34&amp;" หมู่ที่ "&amp;ข้อมูลนร.1!M34&amp;" ต."&amp;ข้อมูลนร.1!O34&amp;" อ."&amp;ข้อมูลนร.1!P34&amp;" จ."&amp;ข้อมูลนร.1!Q34)</f>
        <v/>
      </c>
      <c r="H35" s="323" t="str">
        <f>IF(ข้อมูลนร.1!S34="","",ข้อมูลนร.1!S34)</f>
        <v/>
      </c>
      <c r="I35" s="109"/>
      <c r="J35" s="149"/>
    </row>
    <row r="36" spans="2:10" s="64" customFormat="1" ht="20.100000000000001" customHeight="1">
      <c r="B36" s="149"/>
      <c r="C36" s="108"/>
      <c r="D36" s="311" t="str">
        <f>IF(ข้อมูลนร.2!D36="","",ข้อมูลนร.2!D36)</f>
        <v/>
      </c>
      <c r="E36" s="311" t="str">
        <f>IF(ข้อมูลนร.2!E36="","",ข้อมูลนร.2!E36)</f>
        <v/>
      </c>
      <c r="F36" s="317" t="str">
        <f>IF(ข้อมูลนร.2!G36="","",ข้อมูลนร.2!G36)</f>
        <v/>
      </c>
      <c r="G36" s="326" t="str">
        <f>IF(ข้อมูลนร.1!L35="","",ข้อมูลนร.1!L35&amp;" หมู่ที่ "&amp;ข้อมูลนร.1!M35&amp;" ต."&amp;ข้อมูลนร.1!O35&amp;" อ."&amp;ข้อมูลนร.1!P35&amp;" จ."&amp;ข้อมูลนร.1!Q35)</f>
        <v/>
      </c>
      <c r="H36" s="323" t="str">
        <f>IF(ข้อมูลนร.1!S35="","",ข้อมูลนร.1!S35)</f>
        <v/>
      </c>
      <c r="I36" s="109"/>
      <c r="J36" s="149"/>
    </row>
    <row r="37" spans="2:10" s="64" customFormat="1" ht="20.100000000000001" customHeight="1">
      <c r="B37" s="149"/>
      <c r="C37" s="108"/>
      <c r="D37" s="311" t="str">
        <f>IF(ข้อมูลนร.2!D37="","",ข้อมูลนร.2!D37)</f>
        <v/>
      </c>
      <c r="E37" s="311" t="str">
        <f>IF(ข้อมูลนร.2!E37="","",ข้อมูลนร.2!E37)</f>
        <v/>
      </c>
      <c r="F37" s="317" t="str">
        <f>IF(ข้อมูลนร.2!G37="","",ข้อมูลนร.2!G37)</f>
        <v/>
      </c>
      <c r="G37" s="326" t="str">
        <f>IF(ข้อมูลนร.1!L36="","",ข้อมูลนร.1!L36&amp;" หมู่ที่ "&amp;ข้อมูลนร.1!M36&amp;" ต."&amp;ข้อมูลนร.1!O36&amp;" อ."&amp;ข้อมูลนร.1!P36&amp;" จ."&amp;ข้อมูลนร.1!Q36)</f>
        <v/>
      </c>
      <c r="H37" s="323" t="str">
        <f>IF(ข้อมูลนร.1!S36="","",ข้อมูลนร.1!S36)</f>
        <v/>
      </c>
      <c r="I37" s="109"/>
      <c r="J37" s="149"/>
    </row>
    <row r="38" spans="2:10" s="64" customFormat="1" ht="20.100000000000001" customHeight="1">
      <c r="B38" s="149"/>
      <c r="C38" s="108"/>
      <c r="D38" s="311" t="str">
        <f>IF(ข้อมูลนร.2!D38="","",ข้อมูลนร.2!D38)</f>
        <v/>
      </c>
      <c r="E38" s="311" t="str">
        <f>IF(ข้อมูลนร.2!E38="","",ข้อมูลนร.2!E38)</f>
        <v/>
      </c>
      <c r="F38" s="317" t="str">
        <f>IF(ข้อมูลนร.2!G38="","",ข้อมูลนร.2!G38)</f>
        <v/>
      </c>
      <c r="G38" s="326" t="str">
        <f>IF(ข้อมูลนร.1!L37="","",ข้อมูลนร.1!L37&amp;" หมู่ที่ "&amp;ข้อมูลนร.1!M37&amp;" ต."&amp;ข้อมูลนร.1!O37&amp;" อ."&amp;ข้อมูลนร.1!P37&amp;" จ."&amp;ข้อมูลนร.1!Q37)</f>
        <v/>
      </c>
      <c r="H38" s="323" t="str">
        <f>IF(ข้อมูลนร.1!S37="","",ข้อมูลนร.1!S37)</f>
        <v/>
      </c>
      <c r="I38" s="109"/>
      <c r="J38" s="149"/>
    </row>
    <row r="39" spans="2:10" s="64" customFormat="1" ht="20.100000000000001" customHeight="1">
      <c r="B39" s="149"/>
      <c r="C39" s="108"/>
      <c r="D39" s="311" t="str">
        <f>IF(ข้อมูลนร.2!D39="","",ข้อมูลนร.2!D39)</f>
        <v/>
      </c>
      <c r="E39" s="311" t="str">
        <f>IF(ข้อมูลนร.2!E39="","",ข้อมูลนร.2!E39)</f>
        <v/>
      </c>
      <c r="F39" s="317" t="str">
        <f>IF(ข้อมูลนร.2!G39="","",ข้อมูลนร.2!G39)</f>
        <v/>
      </c>
      <c r="G39" s="326" t="str">
        <f>IF(ข้อมูลนร.1!L38="","",ข้อมูลนร.1!L38&amp;" หมู่ที่ "&amp;ข้อมูลนร.1!M38&amp;" ต."&amp;ข้อมูลนร.1!O38&amp;" อ."&amp;ข้อมูลนร.1!P38&amp;" จ."&amp;ข้อมูลนร.1!Q38)</f>
        <v/>
      </c>
      <c r="H39" s="323" t="str">
        <f>IF(ข้อมูลนร.1!S38="","",ข้อมูลนร.1!S38)</f>
        <v/>
      </c>
      <c r="I39" s="109"/>
      <c r="J39" s="149"/>
    </row>
    <row r="40" spans="2:10" s="64" customFormat="1" ht="20.100000000000001" customHeight="1">
      <c r="B40" s="149"/>
      <c r="C40" s="108"/>
      <c r="D40" s="311" t="str">
        <f>IF(ข้อมูลนร.2!D40="","",ข้อมูลนร.2!D40)</f>
        <v/>
      </c>
      <c r="E40" s="311" t="str">
        <f>IF(ข้อมูลนร.2!E40="","",ข้อมูลนร.2!E40)</f>
        <v/>
      </c>
      <c r="F40" s="317" t="str">
        <f>IF(ข้อมูลนร.2!G40="","",ข้อมูลนร.2!G40)</f>
        <v/>
      </c>
      <c r="G40" s="326" t="str">
        <f>IF(ข้อมูลนร.1!L39="","",ข้อมูลนร.1!L39&amp;" หมู่ที่ "&amp;ข้อมูลนร.1!M39&amp;" ต."&amp;ข้อมูลนร.1!O39&amp;" อ."&amp;ข้อมูลนร.1!P39&amp;" จ."&amp;ข้อมูลนร.1!Q39)</f>
        <v/>
      </c>
      <c r="H40" s="323" t="str">
        <f>IF(ข้อมูลนร.1!S39="","",ข้อมูลนร.1!S39)</f>
        <v/>
      </c>
      <c r="I40" s="109"/>
      <c r="J40" s="149"/>
    </row>
    <row r="41" spans="2:10" s="64" customFormat="1" ht="20.100000000000001" customHeight="1">
      <c r="B41" s="149"/>
      <c r="C41" s="108"/>
      <c r="D41" s="319" t="str">
        <f>IF(ข้อมูลนร.2!D41="","",ข้อมูลนร.2!D41)</f>
        <v/>
      </c>
      <c r="E41" s="319" t="str">
        <f>IF(ข้อมูลนร.2!E41="","",ข้อมูลนร.2!E41)</f>
        <v/>
      </c>
      <c r="F41" s="321" t="str">
        <f>IF(ข้อมูลนร.2!G41="","",ข้อมูลนร.2!G41)</f>
        <v/>
      </c>
      <c r="G41" s="327" t="str">
        <f>IF(ข้อมูลนร.1!L40="","",ข้อมูลนร.1!L40&amp;" หมู่ที่ "&amp;ข้อมูลนร.1!M40&amp;" ต."&amp;ข้อมูลนร.1!O40&amp;" อ."&amp;ข้อมูลนร.1!P40&amp;" จ."&amp;ข้อมูลนร.1!Q40)</f>
        <v/>
      </c>
      <c r="H41" s="328" t="str">
        <f>IF(ข้อมูลนร.1!S40="","",ข้อมูลนร.1!S40)</f>
        <v/>
      </c>
      <c r="I41" s="109"/>
      <c r="J41" s="149"/>
    </row>
    <row r="42" spans="2:10" ht="22.5" customHeight="1">
      <c r="B42" s="146"/>
      <c r="C42" s="58"/>
      <c r="D42" s="58"/>
      <c r="E42" s="58"/>
      <c r="F42" s="58"/>
      <c r="G42" s="58"/>
      <c r="H42" s="59"/>
      <c r="I42" s="58"/>
      <c r="J42" s="146"/>
    </row>
    <row r="43" spans="2:10" ht="22.5" customHeight="1">
      <c r="B43" s="146"/>
      <c r="C43" s="147"/>
      <c r="D43" s="147"/>
      <c r="E43" s="147"/>
      <c r="F43" s="147"/>
      <c r="G43" s="147"/>
      <c r="H43" s="148"/>
      <c r="I43" s="147"/>
      <c r="J43" s="146"/>
    </row>
  </sheetData>
  <sheetProtection algorithmName="SHA-512" hashValue="/VuIMD3+df8xQ/CG6KDGh1CCDezs7g1RMxaOYGSnE76R9DiAAyBqjumAxdnCGwzKLvteOHl/4jjM4yoAdDuFWA==" saltValue="blzqfVOSFwHobTjZdpt94g==" spinCount="100000" sheet="1" objects="1" scenarios="1"/>
  <mergeCells count="2">
    <mergeCell ref="D3:H3"/>
    <mergeCell ref="D4:H4"/>
  </mergeCells>
  <pageMargins left="0.31496062992125984" right="0" top="0.35433070866141736" bottom="0" header="0.11811023622047245" footer="0.11811023622047245"/>
  <pageSetup paperSize="9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66"/>
  </sheetPr>
  <dimension ref="B1:O39"/>
  <sheetViews>
    <sheetView showGridLines="0" showRowColHeaders="0" workbookViewId="0">
      <selection activeCell="G7" sqref="G7"/>
    </sheetView>
  </sheetViews>
  <sheetFormatPr defaultRowHeight="14.25"/>
  <cols>
    <col min="1" max="1" width="28.375" style="65" customWidth="1"/>
    <col min="2" max="3" width="4.625" style="65" customWidth="1"/>
    <col min="4" max="4" width="3.375" style="65" customWidth="1"/>
    <col min="5" max="12" width="9.625" style="65" customWidth="1"/>
    <col min="13" max="13" width="3.75" style="65" customWidth="1"/>
    <col min="14" max="15" width="4.625" style="65" customWidth="1"/>
    <col min="16" max="16384" width="9" style="65"/>
  </cols>
  <sheetData>
    <row r="1" spans="2:15" ht="20.100000000000001" customHeight="1"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</row>
    <row r="2" spans="2:15" ht="20.100000000000001" customHeight="1" thickBot="1">
      <c r="B2" s="151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151"/>
    </row>
    <row r="3" spans="2:15" s="66" customFormat="1" ht="42" customHeight="1">
      <c r="B3" s="152"/>
      <c r="C3" s="38"/>
      <c r="D3" s="509" t="s">
        <v>111</v>
      </c>
      <c r="E3" s="510"/>
      <c r="F3" s="510"/>
      <c r="G3" s="510"/>
      <c r="H3" s="510"/>
      <c r="I3" s="510"/>
      <c r="J3" s="510"/>
      <c r="K3" s="510"/>
      <c r="L3" s="510"/>
      <c r="M3" s="511"/>
      <c r="N3" s="40"/>
      <c r="O3" s="152"/>
    </row>
    <row r="4" spans="2:15" s="67" customFormat="1" ht="36" customHeight="1">
      <c r="B4" s="153"/>
      <c r="C4" s="39"/>
      <c r="D4" s="512" t="str">
        <f>"รหัสวิชา : " &amp;ข้อมูลพื้นฐาน!T7 &amp; "          "&amp;  "รายวิชา :  " &amp;ข้อมูลพื้นฐาน!X7</f>
        <v>รหัสวิชา : อ 11101          รายวิชา :  ภาษาอังกฤษ</v>
      </c>
      <c r="E4" s="513"/>
      <c r="F4" s="513"/>
      <c r="G4" s="513"/>
      <c r="H4" s="513"/>
      <c r="I4" s="513"/>
      <c r="J4" s="513"/>
      <c r="K4" s="513"/>
      <c r="L4" s="513"/>
      <c r="M4" s="514"/>
      <c r="N4" s="80"/>
      <c r="O4" s="153"/>
    </row>
    <row r="5" spans="2:15" ht="9" customHeight="1" thickBot="1">
      <c r="B5" s="151"/>
      <c r="C5" s="26"/>
      <c r="D5" s="195"/>
      <c r="E5" s="196"/>
      <c r="F5" s="196"/>
      <c r="G5" s="196"/>
      <c r="H5" s="196"/>
      <c r="I5" s="196"/>
      <c r="J5" s="196"/>
      <c r="K5" s="196"/>
      <c r="L5" s="196"/>
      <c r="M5" s="197"/>
      <c r="N5" s="41"/>
      <c r="O5" s="151"/>
    </row>
    <row r="6" spans="2:15" ht="26.25" hidden="1" customHeight="1" thickBot="1">
      <c r="B6" s="151"/>
      <c r="C6" s="26"/>
      <c r="D6" s="154"/>
      <c r="E6" s="155"/>
      <c r="F6" s="155"/>
      <c r="G6" s="155"/>
      <c r="H6" s="155"/>
      <c r="I6" s="155"/>
      <c r="J6" s="155"/>
      <c r="K6" s="155"/>
      <c r="L6" s="155"/>
      <c r="M6" s="156"/>
      <c r="N6" s="42"/>
      <c r="O6" s="151"/>
    </row>
    <row r="7" spans="2:15" ht="35.25" customHeight="1">
      <c r="B7" s="151"/>
      <c r="C7" s="26"/>
      <c r="D7" s="157"/>
      <c r="E7" s="158"/>
      <c r="F7" s="158"/>
      <c r="G7" s="158"/>
      <c r="H7" s="158"/>
      <c r="I7" s="158"/>
      <c r="J7" s="158"/>
      <c r="K7" s="158"/>
      <c r="L7" s="158"/>
      <c r="M7" s="159"/>
      <c r="N7" s="43"/>
      <c r="O7" s="151"/>
    </row>
    <row r="8" spans="2:15" ht="21" customHeight="1">
      <c r="B8" s="151"/>
      <c r="C8" s="26"/>
      <c r="D8" s="157"/>
      <c r="E8" s="160" t="s">
        <v>135</v>
      </c>
      <c r="F8" s="160"/>
      <c r="G8" s="160"/>
      <c r="H8" s="160"/>
      <c r="I8" s="160"/>
      <c r="J8" s="160"/>
      <c r="K8" s="160"/>
      <c r="L8" s="160"/>
      <c r="M8" s="161"/>
      <c r="N8" s="162"/>
      <c r="O8" s="151"/>
    </row>
    <row r="9" spans="2:15" ht="21" customHeight="1">
      <c r="B9" s="151"/>
      <c r="C9" s="26"/>
      <c r="D9" s="157"/>
      <c r="E9" s="160"/>
      <c r="F9" s="160"/>
      <c r="G9" s="160"/>
      <c r="H9" s="160"/>
      <c r="I9" s="160"/>
      <c r="J9" s="160"/>
      <c r="K9" s="160"/>
      <c r="L9" s="160"/>
      <c r="M9" s="161"/>
      <c r="N9" s="162"/>
      <c r="O9" s="151"/>
    </row>
    <row r="10" spans="2:15" ht="21" customHeight="1">
      <c r="B10" s="151"/>
      <c r="C10" s="26"/>
      <c r="D10" s="157"/>
      <c r="E10" s="160"/>
      <c r="F10" s="160"/>
      <c r="G10" s="160"/>
      <c r="H10" s="160"/>
      <c r="I10" s="160"/>
      <c r="J10" s="160"/>
      <c r="K10" s="160"/>
      <c r="L10" s="160"/>
      <c r="M10" s="161"/>
      <c r="N10" s="162"/>
      <c r="O10" s="151"/>
    </row>
    <row r="11" spans="2:15" ht="21" customHeight="1">
      <c r="B11" s="151"/>
      <c r="C11" s="26"/>
      <c r="D11" s="157"/>
      <c r="E11" s="160"/>
      <c r="F11" s="160"/>
      <c r="G11" s="160"/>
      <c r="H11" s="160"/>
      <c r="I11" s="160"/>
      <c r="J11" s="160"/>
      <c r="K11" s="160"/>
      <c r="L11" s="160"/>
      <c r="M11" s="161"/>
      <c r="N11" s="162"/>
      <c r="O11" s="151"/>
    </row>
    <row r="12" spans="2:15" ht="21" customHeight="1">
      <c r="B12" s="151"/>
      <c r="C12" s="26"/>
      <c r="D12" s="157"/>
      <c r="E12" s="160"/>
      <c r="F12" s="160"/>
      <c r="G12" s="160"/>
      <c r="H12" s="160"/>
      <c r="I12" s="160"/>
      <c r="J12" s="160"/>
      <c r="K12" s="160"/>
      <c r="L12" s="160"/>
      <c r="M12" s="161"/>
      <c r="N12" s="162"/>
      <c r="O12" s="151"/>
    </row>
    <row r="13" spans="2:15" ht="21" customHeight="1">
      <c r="B13" s="151"/>
      <c r="C13" s="26"/>
      <c r="D13" s="157"/>
      <c r="E13" s="160"/>
      <c r="F13" s="160"/>
      <c r="G13" s="160"/>
      <c r="H13" s="160"/>
      <c r="I13" s="160"/>
      <c r="J13" s="160"/>
      <c r="K13" s="160"/>
      <c r="L13" s="160"/>
      <c r="M13" s="161"/>
      <c r="N13" s="162"/>
      <c r="O13" s="151"/>
    </row>
    <row r="14" spans="2:15" ht="21" customHeight="1">
      <c r="B14" s="151"/>
      <c r="C14" s="26"/>
      <c r="D14" s="157"/>
      <c r="E14" s="160"/>
      <c r="F14" s="160"/>
      <c r="G14" s="160"/>
      <c r="H14" s="160"/>
      <c r="I14" s="160"/>
      <c r="J14" s="160"/>
      <c r="K14" s="160"/>
      <c r="L14" s="160"/>
      <c r="M14" s="161"/>
      <c r="N14" s="162"/>
      <c r="O14" s="151"/>
    </row>
    <row r="15" spans="2:15" ht="21" customHeight="1">
      <c r="B15" s="151"/>
      <c r="C15" s="26"/>
      <c r="D15" s="157"/>
      <c r="E15" s="160"/>
      <c r="F15" s="160"/>
      <c r="G15" s="160"/>
      <c r="H15" s="160"/>
      <c r="I15" s="160"/>
      <c r="J15" s="160"/>
      <c r="K15" s="160"/>
      <c r="L15" s="160"/>
      <c r="M15" s="161"/>
      <c r="N15" s="162"/>
      <c r="O15" s="151"/>
    </row>
    <row r="16" spans="2:15" ht="21" customHeight="1">
      <c r="B16" s="151"/>
      <c r="C16" s="26"/>
      <c r="D16" s="157"/>
      <c r="E16" s="160"/>
      <c r="F16" s="160"/>
      <c r="G16" s="160"/>
      <c r="H16" s="160"/>
      <c r="I16" s="160"/>
      <c r="J16" s="160"/>
      <c r="K16" s="160"/>
      <c r="L16" s="160"/>
      <c r="M16" s="161"/>
      <c r="N16" s="162"/>
      <c r="O16" s="151"/>
    </row>
    <row r="17" spans="2:15" ht="21" customHeight="1">
      <c r="B17" s="151"/>
      <c r="C17" s="26"/>
      <c r="D17" s="157"/>
      <c r="E17" s="160"/>
      <c r="F17" s="160"/>
      <c r="G17" s="160"/>
      <c r="H17" s="160"/>
      <c r="I17" s="160"/>
      <c r="J17" s="160"/>
      <c r="K17" s="160"/>
      <c r="L17" s="160"/>
      <c r="M17" s="161"/>
      <c r="N17" s="162"/>
      <c r="O17" s="151"/>
    </row>
    <row r="18" spans="2:15" ht="21" customHeight="1">
      <c r="B18" s="151"/>
      <c r="C18" s="26"/>
      <c r="D18" s="157"/>
      <c r="E18" s="160"/>
      <c r="F18" s="160"/>
      <c r="G18" s="160"/>
      <c r="H18" s="160"/>
      <c r="I18" s="160"/>
      <c r="J18" s="160"/>
      <c r="K18" s="160"/>
      <c r="L18" s="160"/>
      <c r="M18" s="161"/>
      <c r="N18" s="162"/>
      <c r="O18" s="151"/>
    </row>
    <row r="19" spans="2:15" ht="21" customHeight="1">
      <c r="B19" s="151"/>
      <c r="C19" s="26"/>
      <c r="D19" s="157"/>
      <c r="E19" s="160"/>
      <c r="F19" s="160"/>
      <c r="G19" s="160"/>
      <c r="H19" s="160"/>
      <c r="I19" s="160"/>
      <c r="J19" s="160"/>
      <c r="K19" s="160"/>
      <c r="L19" s="160"/>
      <c r="M19" s="161"/>
      <c r="N19" s="162"/>
      <c r="O19" s="151"/>
    </row>
    <row r="20" spans="2:15" ht="21" customHeight="1">
      <c r="B20" s="151"/>
      <c r="C20" s="26"/>
      <c r="D20" s="157"/>
      <c r="E20" s="160"/>
      <c r="F20" s="160"/>
      <c r="G20" s="160"/>
      <c r="H20" s="160"/>
      <c r="I20" s="160"/>
      <c r="J20" s="160"/>
      <c r="K20" s="160"/>
      <c r="L20" s="160"/>
      <c r="M20" s="161"/>
      <c r="N20" s="162"/>
      <c r="O20" s="151"/>
    </row>
    <row r="21" spans="2:15" ht="21" customHeight="1">
      <c r="B21" s="151"/>
      <c r="C21" s="26"/>
      <c r="D21" s="157"/>
      <c r="E21" s="160"/>
      <c r="F21" s="160"/>
      <c r="G21" s="160"/>
      <c r="H21" s="160"/>
      <c r="I21" s="160"/>
      <c r="J21" s="160"/>
      <c r="K21" s="160"/>
      <c r="L21" s="160"/>
      <c r="M21" s="161"/>
      <c r="N21" s="162"/>
      <c r="O21" s="151"/>
    </row>
    <row r="22" spans="2:15" ht="21" customHeight="1">
      <c r="B22" s="151"/>
      <c r="C22" s="26"/>
      <c r="D22" s="157"/>
      <c r="E22" s="160"/>
      <c r="F22" s="160"/>
      <c r="G22" s="160"/>
      <c r="H22" s="160"/>
      <c r="I22" s="160"/>
      <c r="J22" s="160"/>
      <c r="K22" s="160"/>
      <c r="L22" s="160"/>
      <c r="M22" s="161"/>
      <c r="N22" s="162"/>
      <c r="O22" s="151"/>
    </row>
    <row r="23" spans="2:15" ht="21" customHeight="1">
      <c r="B23" s="151"/>
      <c r="C23" s="26"/>
      <c r="D23" s="157"/>
      <c r="E23" s="160"/>
      <c r="F23" s="160"/>
      <c r="G23" s="160"/>
      <c r="H23" s="160"/>
      <c r="I23" s="160"/>
      <c r="J23" s="160"/>
      <c r="K23" s="160"/>
      <c r="L23" s="160"/>
      <c r="M23" s="161"/>
      <c r="N23" s="162"/>
      <c r="O23" s="151"/>
    </row>
    <row r="24" spans="2:15" ht="21" customHeight="1">
      <c r="B24" s="151"/>
      <c r="C24" s="26"/>
      <c r="D24" s="157"/>
      <c r="E24" s="160"/>
      <c r="F24" s="160"/>
      <c r="G24" s="160"/>
      <c r="H24" s="160"/>
      <c r="I24" s="160"/>
      <c r="J24" s="160"/>
      <c r="K24" s="160"/>
      <c r="L24" s="160"/>
      <c r="M24" s="161"/>
      <c r="N24" s="162"/>
      <c r="O24" s="151"/>
    </row>
    <row r="25" spans="2:15" ht="21" customHeight="1">
      <c r="B25" s="151"/>
      <c r="C25" s="26"/>
      <c r="D25" s="157"/>
      <c r="E25" s="160"/>
      <c r="F25" s="160"/>
      <c r="G25" s="160"/>
      <c r="H25" s="160"/>
      <c r="I25" s="160"/>
      <c r="J25" s="160"/>
      <c r="K25" s="160"/>
      <c r="L25" s="160"/>
      <c r="M25" s="161"/>
      <c r="N25" s="162"/>
      <c r="O25" s="151"/>
    </row>
    <row r="26" spans="2:15" ht="21" customHeight="1">
      <c r="B26" s="151"/>
      <c r="C26" s="26"/>
      <c r="D26" s="157"/>
      <c r="E26" s="160"/>
      <c r="F26" s="160"/>
      <c r="G26" s="160"/>
      <c r="H26" s="160"/>
      <c r="I26" s="160"/>
      <c r="J26" s="160"/>
      <c r="K26" s="160"/>
      <c r="L26" s="160"/>
      <c r="M26" s="161"/>
      <c r="N26" s="162"/>
      <c r="O26" s="151"/>
    </row>
    <row r="27" spans="2:15" ht="21" customHeight="1">
      <c r="B27" s="151"/>
      <c r="C27" s="26"/>
      <c r="D27" s="157"/>
      <c r="E27" s="160"/>
      <c r="F27" s="160"/>
      <c r="G27" s="160"/>
      <c r="H27" s="160"/>
      <c r="I27" s="160"/>
      <c r="J27" s="160"/>
      <c r="K27" s="160"/>
      <c r="L27" s="160"/>
      <c r="M27" s="161"/>
      <c r="N27" s="162"/>
      <c r="O27" s="151"/>
    </row>
    <row r="28" spans="2:15" ht="21" customHeight="1">
      <c r="B28" s="151"/>
      <c r="C28" s="26"/>
      <c r="D28" s="157"/>
      <c r="E28" s="160"/>
      <c r="F28" s="160"/>
      <c r="G28" s="160"/>
      <c r="H28" s="160"/>
      <c r="I28" s="160"/>
      <c r="J28" s="160"/>
      <c r="K28" s="160"/>
      <c r="L28" s="160"/>
      <c r="M28" s="161"/>
      <c r="N28" s="162"/>
      <c r="O28" s="151"/>
    </row>
    <row r="29" spans="2:15" ht="21" customHeight="1">
      <c r="B29" s="151"/>
      <c r="C29" s="26"/>
      <c r="D29" s="157"/>
      <c r="E29" s="160"/>
      <c r="F29" s="160"/>
      <c r="G29" s="160"/>
      <c r="H29" s="160"/>
      <c r="I29" s="160"/>
      <c r="J29" s="160"/>
      <c r="K29" s="160"/>
      <c r="L29" s="160"/>
      <c r="M29" s="161"/>
      <c r="N29" s="162"/>
      <c r="O29" s="151"/>
    </row>
    <row r="30" spans="2:15" ht="21" customHeight="1">
      <c r="B30" s="151"/>
      <c r="C30" s="26"/>
      <c r="D30" s="157"/>
      <c r="E30" s="160"/>
      <c r="F30" s="160"/>
      <c r="G30" s="160"/>
      <c r="H30" s="160"/>
      <c r="I30" s="160"/>
      <c r="J30" s="160"/>
      <c r="K30" s="160"/>
      <c r="L30" s="160"/>
      <c r="M30" s="161"/>
      <c r="N30" s="162"/>
      <c r="O30" s="151"/>
    </row>
    <row r="31" spans="2:15" ht="21" customHeight="1">
      <c r="B31" s="151"/>
      <c r="C31" s="26"/>
      <c r="D31" s="157"/>
      <c r="E31" s="160"/>
      <c r="F31" s="160"/>
      <c r="G31" s="160"/>
      <c r="H31" s="160"/>
      <c r="I31" s="160"/>
      <c r="J31" s="160"/>
      <c r="K31" s="160"/>
      <c r="L31" s="160"/>
      <c r="M31" s="161"/>
      <c r="N31" s="162"/>
      <c r="O31" s="151"/>
    </row>
    <row r="32" spans="2:15" ht="21" customHeight="1">
      <c r="B32" s="151"/>
      <c r="C32" s="26"/>
      <c r="D32" s="157"/>
      <c r="E32" s="160"/>
      <c r="F32" s="160"/>
      <c r="G32" s="160"/>
      <c r="H32" s="160"/>
      <c r="I32" s="160"/>
      <c r="J32" s="160"/>
      <c r="K32" s="160"/>
      <c r="L32" s="160"/>
      <c r="M32" s="161"/>
      <c r="N32" s="162"/>
      <c r="O32" s="151"/>
    </row>
    <row r="33" spans="2:15" ht="21" customHeight="1">
      <c r="B33" s="151"/>
      <c r="C33" s="26"/>
      <c r="D33" s="157"/>
      <c r="E33" s="160"/>
      <c r="F33" s="160"/>
      <c r="G33" s="160"/>
      <c r="H33" s="160"/>
      <c r="I33" s="160"/>
      <c r="J33" s="160"/>
      <c r="K33" s="160"/>
      <c r="L33" s="160"/>
      <c r="M33" s="161"/>
      <c r="N33" s="162"/>
      <c r="O33" s="151"/>
    </row>
    <row r="34" spans="2:15" ht="21" customHeight="1">
      <c r="B34" s="151"/>
      <c r="C34" s="26"/>
      <c r="D34" s="157"/>
      <c r="E34" s="160"/>
      <c r="F34" s="160"/>
      <c r="G34" s="160"/>
      <c r="H34" s="160"/>
      <c r="I34" s="160"/>
      <c r="J34" s="160"/>
      <c r="K34" s="160"/>
      <c r="L34" s="160"/>
      <c r="M34" s="161"/>
      <c r="N34" s="162"/>
      <c r="O34" s="151"/>
    </row>
    <row r="35" spans="2:15" ht="21" customHeight="1">
      <c r="B35" s="151"/>
      <c r="C35" s="26"/>
      <c r="D35" s="157"/>
      <c r="E35" s="160"/>
      <c r="F35" s="160"/>
      <c r="G35" s="160"/>
      <c r="H35" s="160"/>
      <c r="I35" s="160"/>
      <c r="J35" s="160"/>
      <c r="K35" s="160"/>
      <c r="L35" s="160"/>
      <c r="M35" s="163"/>
      <c r="N35" s="164"/>
      <c r="O35" s="151"/>
    </row>
    <row r="36" spans="2:15" ht="18.75" customHeight="1">
      <c r="B36" s="151"/>
      <c r="C36" s="26"/>
      <c r="D36" s="157"/>
      <c r="E36" s="160"/>
      <c r="F36" s="160"/>
      <c r="G36" s="160"/>
      <c r="H36" s="160"/>
      <c r="I36" s="160"/>
      <c r="J36" s="160"/>
      <c r="K36" s="160"/>
      <c r="L36" s="160"/>
      <c r="M36" s="165"/>
      <c r="N36" s="166"/>
      <c r="O36" s="151"/>
    </row>
    <row r="37" spans="2:15" ht="18.75" customHeight="1" thickBot="1">
      <c r="B37" s="151"/>
      <c r="C37" s="26"/>
      <c r="D37" s="167"/>
      <c r="E37" s="168"/>
      <c r="F37" s="168"/>
      <c r="G37" s="168"/>
      <c r="H37" s="168"/>
      <c r="I37" s="168"/>
      <c r="J37" s="168"/>
      <c r="K37" s="168"/>
      <c r="L37" s="168"/>
      <c r="M37" s="169"/>
      <c r="N37" s="166"/>
      <c r="O37" s="151"/>
    </row>
    <row r="38" spans="2:15" ht="20.100000000000001" customHeight="1">
      <c r="B38" s="151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151"/>
    </row>
    <row r="39" spans="2:15" ht="20.100000000000001" customHeight="1"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</row>
  </sheetData>
  <sheetProtection algorithmName="SHA-512" hashValue="GeGAMt5R/iCvrNr4Kys+pFmRWSYWzTdSY6dLweE9U90xfP0YGljr6g35sF492hkN2g3STas+mI92I0GsTwo9bw==" saltValue="7ppna+UyHhoxQq65pJBzbA==" spinCount="100000" sheet="1" scenarios="1" formatCells="0" selectLockedCells="1"/>
  <mergeCells count="2">
    <mergeCell ref="D3:M3"/>
    <mergeCell ref="D4:M4"/>
  </mergeCells>
  <pageMargins left="0.70866141732283472" right="0.27559055118110237" top="0.74803149606299213" bottom="0.15748031496062992" header="0.31496062992125984" footer="0.11811023622047245"/>
  <pageSetup paperSize="9" orientation="portrait" blackAndWhite="1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C1467"/>
  </sheetPr>
  <dimension ref="B1:S66"/>
  <sheetViews>
    <sheetView showGridLines="0" showRowColHeaders="0" workbookViewId="0">
      <selection activeCell="I10" sqref="I10:Q10"/>
    </sheetView>
  </sheetViews>
  <sheetFormatPr defaultRowHeight="14.25"/>
  <cols>
    <col min="1" max="1" width="28.375" style="65" customWidth="1"/>
    <col min="2" max="3" width="4.625" style="65" customWidth="1"/>
    <col min="4" max="4" width="5.125" style="65" customWidth="1"/>
    <col min="5" max="6" width="4.375" style="65" customWidth="1"/>
    <col min="7" max="8" width="5.5" style="65" customWidth="1"/>
    <col min="9" max="17" width="7.625" style="65" customWidth="1"/>
    <col min="18" max="19" width="4.625" style="65" customWidth="1"/>
    <col min="20" max="16384" width="9" style="65"/>
  </cols>
  <sheetData>
    <row r="1" spans="2:19" ht="20.100000000000001" customHeight="1"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</row>
    <row r="2" spans="2:19" ht="20.100000000000001" customHeight="1">
      <c r="B2" s="17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70"/>
    </row>
    <row r="3" spans="2:19" s="68" customFormat="1" ht="21.95" customHeight="1">
      <c r="B3" s="171"/>
      <c r="C3" s="28"/>
      <c r="D3" s="524" t="s">
        <v>126</v>
      </c>
      <c r="E3" s="524"/>
      <c r="F3" s="524"/>
      <c r="G3" s="524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80"/>
      <c r="S3" s="171"/>
    </row>
    <row r="4" spans="2:19" s="68" customFormat="1" ht="21.95" customHeight="1">
      <c r="B4" s="171"/>
      <c r="C4" s="28"/>
      <c r="D4" s="81"/>
      <c r="E4" s="28"/>
      <c r="F4" s="536" t="s">
        <v>7</v>
      </c>
      <c r="G4" s="536"/>
      <c r="H4" s="536"/>
      <c r="I4" s="81" t="str">
        <f>IF(ข้อมูลพื้นฐาน!T7="","",ข้อมูลพื้นฐาน!T7)</f>
        <v>อ 11101</v>
      </c>
      <c r="J4" s="82"/>
      <c r="K4" s="81"/>
      <c r="L4" s="526" t="s">
        <v>8</v>
      </c>
      <c r="M4" s="526"/>
      <c r="N4" s="515" t="str">
        <f>IF(ข้อมูลพื้นฐาน!X7="","",ข้อมูลพื้นฐาน!X7)</f>
        <v>ภาษาอังกฤษ</v>
      </c>
      <c r="O4" s="515"/>
      <c r="P4" s="515"/>
      <c r="Q4" s="515"/>
      <c r="R4" s="29"/>
      <c r="S4" s="171"/>
    </row>
    <row r="5" spans="2:19" s="68" customFormat="1" ht="21.95" customHeight="1">
      <c r="B5" s="171"/>
      <c r="C5" s="28"/>
      <c r="D5" s="81"/>
      <c r="E5" s="28"/>
      <c r="F5" s="536" t="s">
        <v>124</v>
      </c>
      <c r="G5" s="536"/>
      <c r="H5" s="536"/>
      <c r="I5" s="81" t="str">
        <f>IF(ข้อมูลพื้นฐาน!T8="","",ข้อมูลพื้นฐาน!T8)</f>
        <v>พื้นฐาน</v>
      </c>
      <c r="J5" s="82"/>
      <c r="K5" s="526" t="s">
        <v>36</v>
      </c>
      <c r="L5" s="526"/>
      <c r="M5" s="526"/>
      <c r="N5" s="515" t="str">
        <f>IF(ข้อมูลพื้นฐาน!T9="","",ข้อมูลพื้นฐาน!T9)</f>
        <v>ภาษาต่างประเทศ</v>
      </c>
      <c r="O5" s="515"/>
      <c r="P5" s="515"/>
      <c r="Q5" s="515"/>
      <c r="R5" s="29"/>
      <c r="S5" s="171"/>
    </row>
    <row r="6" spans="2:19" s="68" customFormat="1" ht="21.95" customHeight="1">
      <c r="B6" s="171"/>
      <c r="C6" s="28"/>
      <c r="D6" s="524" t="str">
        <f>"ชั้น"&amp;ข้อมูลพื้นฐาน!T13&amp;"       "&amp;"ปีการศึกษา" &amp;"  "&amp;ข้อมูลพื้นฐาน!T5</f>
        <v>ชั้นประถมศึกษาปีที่  2/3       ปีการศึกษา  2566</v>
      </c>
      <c r="E6" s="524"/>
      <c r="F6" s="524"/>
      <c r="G6" s="524"/>
      <c r="H6" s="524"/>
      <c r="I6" s="524"/>
      <c r="J6" s="524"/>
      <c r="K6" s="524"/>
      <c r="L6" s="524"/>
      <c r="M6" s="524"/>
      <c r="N6" s="524"/>
      <c r="O6" s="524"/>
      <c r="P6" s="524"/>
      <c r="Q6" s="524"/>
      <c r="R6" s="80"/>
      <c r="S6" s="171"/>
    </row>
    <row r="7" spans="2:19" ht="6.75" customHeight="1">
      <c r="B7" s="151"/>
      <c r="C7" s="26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139"/>
      <c r="S7" s="151"/>
    </row>
    <row r="8" spans="2:19" s="32" customFormat="1" ht="39.75" customHeight="1">
      <c r="B8" s="172"/>
      <c r="C8" s="23"/>
      <c r="D8" s="140" t="s">
        <v>35</v>
      </c>
      <c r="E8" s="527" t="s">
        <v>125</v>
      </c>
      <c r="F8" s="527"/>
      <c r="G8" s="530" t="s">
        <v>149</v>
      </c>
      <c r="H8" s="530"/>
      <c r="I8" s="527" t="s">
        <v>148</v>
      </c>
      <c r="J8" s="527"/>
      <c r="K8" s="527"/>
      <c r="L8" s="527"/>
      <c r="M8" s="527"/>
      <c r="N8" s="527"/>
      <c r="O8" s="527"/>
      <c r="P8" s="527"/>
      <c r="Q8" s="527"/>
      <c r="R8" s="142"/>
      <c r="S8" s="172"/>
    </row>
    <row r="9" spans="2:19" s="32" customFormat="1" ht="30" customHeight="1">
      <c r="B9" s="172"/>
      <c r="C9" s="23"/>
      <c r="D9" s="5">
        <v>1</v>
      </c>
      <c r="E9" s="516" t="s">
        <v>233</v>
      </c>
      <c r="F9" s="516"/>
      <c r="G9" s="531">
        <v>1</v>
      </c>
      <c r="H9" s="532"/>
      <c r="I9" s="525" t="s">
        <v>136</v>
      </c>
      <c r="J9" s="525"/>
      <c r="K9" s="525"/>
      <c r="L9" s="525"/>
      <c r="M9" s="525"/>
      <c r="N9" s="525"/>
      <c r="O9" s="525"/>
      <c r="P9" s="525"/>
      <c r="Q9" s="525"/>
      <c r="R9" s="84"/>
      <c r="S9" s="172"/>
    </row>
    <row r="10" spans="2:19" s="32" customFormat="1" ht="30" customHeight="1">
      <c r="B10" s="172"/>
      <c r="C10" s="23"/>
      <c r="D10" s="5">
        <v>2</v>
      </c>
      <c r="E10" s="516" t="s">
        <v>234</v>
      </c>
      <c r="F10" s="516"/>
      <c r="G10" s="528">
        <v>2</v>
      </c>
      <c r="H10" s="529"/>
      <c r="I10" s="525" t="s">
        <v>137</v>
      </c>
      <c r="J10" s="525"/>
      <c r="K10" s="525"/>
      <c r="L10" s="525"/>
      <c r="M10" s="525"/>
      <c r="N10" s="525"/>
      <c r="O10" s="525"/>
      <c r="P10" s="525"/>
      <c r="Q10" s="525"/>
      <c r="R10" s="84"/>
      <c r="S10" s="172"/>
    </row>
    <row r="11" spans="2:19" s="32" customFormat="1" ht="30" customHeight="1">
      <c r="B11" s="172"/>
      <c r="C11" s="23"/>
      <c r="D11" s="5">
        <v>3</v>
      </c>
      <c r="E11" s="516" t="s">
        <v>235</v>
      </c>
      <c r="F11" s="516"/>
      <c r="G11" s="537">
        <v>3</v>
      </c>
      <c r="H11" s="538"/>
      <c r="I11" s="525" t="s">
        <v>138</v>
      </c>
      <c r="J11" s="525"/>
      <c r="K11" s="525"/>
      <c r="L11" s="525"/>
      <c r="M11" s="525"/>
      <c r="N11" s="525"/>
      <c r="O11" s="525"/>
      <c r="P11" s="525"/>
      <c r="Q11" s="525"/>
      <c r="R11" s="84"/>
      <c r="S11" s="172"/>
    </row>
    <row r="12" spans="2:19" s="32" customFormat="1" ht="30" customHeight="1">
      <c r="B12" s="172"/>
      <c r="C12" s="23"/>
      <c r="D12" s="5">
        <v>4</v>
      </c>
      <c r="E12" s="516" t="s">
        <v>236</v>
      </c>
      <c r="F12" s="516"/>
      <c r="G12" s="516">
        <v>4</v>
      </c>
      <c r="H12" s="516"/>
      <c r="I12" s="525" t="s">
        <v>139</v>
      </c>
      <c r="J12" s="525"/>
      <c r="K12" s="525"/>
      <c r="L12" s="525"/>
      <c r="M12" s="525"/>
      <c r="N12" s="525"/>
      <c r="O12" s="525"/>
      <c r="P12" s="525"/>
      <c r="Q12" s="525"/>
      <c r="R12" s="84"/>
      <c r="S12" s="172"/>
    </row>
    <row r="13" spans="2:19" s="32" customFormat="1" ht="30" customHeight="1">
      <c r="B13" s="172"/>
      <c r="C13" s="23"/>
      <c r="D13" s="5">
        <v>5</v>
      </c>
      <c r="E13" s="516" t="s">
        <v>237</v>
      </c>
      <c r="F13" s="516"/>
      <c r="G13" s="516">
        <v>5</v>
      </c>
      <c r="H13" s="516"/>
      <c r="I13" s="525" t="s">
        <v>140</v>
      </c>
      <c r="J13" s="525"/>
      <c r="K13" s="525"/>
      <c r="L13" s="525"/>
      <c r="M13" s="525"/>
      <c r="N13" s="525"/>
      <c r="O13" s="525"/>
      <c r="P13" s="525"/>
      <c r="Q13" s="525"/>
      <c r="R13" s="84"/>
      <c r="S13" s="172"/>
    </row>
    <row r="14" spans="2:19" s="32" customFormat="1" ht="30" customHeight="1">
      <c r="B14" s="172"/>
      <c r="C14" s="23"/>
      <c r="D14" s="5">
        <v>6</v>
      </c>
      <c r="E14" s="516" t="s">
        <v>238</v>
      </c>
      <c r="F14" s="516"/>
      <c r="G14" s="516">
        <v>6</v>
      </c>
      <c r="H14" s="516"/>
      <c r="I14" s="525" t="s">
        <v>145</v>
      </c>
      <c r="J14" s="525"/>
      <c r="K14" s="525"/>
      <c r="L14" s="525"/>
      <c r="M14" s="525"/>
      <c r="N14" s="525"/>
      <c r="O14" s="525"/>
      <c r="P14" s="525"/>
      <c r="Q14" s="525"/>
      <c r="R14" s="84"/>
      <c r="S14" s="172"/>
    </row>
    <row r="15" spans="2:19" s="32" customFormat="1" ht="30" customHeight="1">
      <c r="B15" s="172"/>
      <c r="C15" s="23"/>
      <c r="D15" s="5">
        <v>7</v>
      </c>
      <c r="E15" s="516" t="s">
        <v>239</v>
      </c>
      <c r="F15" s="516"/>
      <c r="G15" s="516">
        <v>7</v>
      </c>
      <c r="H15" s="516"/>
      <c r="I15" s="525" t="s">
        <v>144</v>
      </c>
      <c r="J15" s="525"/>
      <c r="K15" s="525"/>
      <c r="L15" s="525"/>
      <c r="M15" s="525"/>
      <c r="N15" s="525"/>
      <c r="O15" s="525"/>
      <c r="P15" s="525"/>
      <c r="Q15" s="525"/>
      <c r="R15" s="84"/>
      <c r="S15" s="172"/>
    </row>
    <row r="16" spans="2:19" s="32" customFormat="1" ht="30" customHeight="1">
      <c r="B16" s="172"/>
      <c r="C16" s="23"/>
      <c r="D16" s="5">
        <v>8</v>
      </c>
      <c r="E16" s="516" t="s">
        <v>240</v>
      </c>
      <c r="F16" s="516"/>
      <c r="G16" s="516">
        <v>8</v>
      </c>
      <c r="H16" s="516"/>
      <c r="I16" s="525" t="s">
        <v>141</v>
      </c>
      <c r="J16" s="525"/>
      <c r="K16" s="525"/>
      <c r="L16" s="525"/>
      <c r="M16" s="525"/>
      <c r="N16" s="525"/>
      <c r="O16" s="525"/>
      <c r="P16" s="525"/>
      <c r="Q16" s="525"/>
      <c r="R16" s="84"/>
      <c r="S16" s="172"/>
    </row>
    <row r="17" spans="2:19" s="32" customFormat="1" ht="30" customHeight="1">
      <c r="B17" s="172"/>
      <c r="C17" s="23"/>
      <c r="D17" s="5">
        <v>9</v>
      </c>
      <c r="E17" s="516" t="s">
        <v>241</v>
      </c>
      <c r="F17" s="516"/>
      <c r="G17" s="516">
        <v>9</v>
      </c>
      <c r="H17" s="516"/>
      <c r="I17" s="525" t="s">
        <v>142</v>
      </c>
      <c r="J17" s="525"/>
      <c r="K17" s="525"/>
      <c r="L17" s="525"/>
      <c r="M17" s="525"/>
      <c r="N17" s="525"/>
      <c r="O17" s="525"/>
      <c r="P17" s="525"/>
      <c r="Q17" s="525"/>
      <c r="R17" s="84"/>
      <c r="S17" s="172"/>
    </row>
    <row r="18" spans="2:19" s="32" customFormat="1" ht="30" customHeight="1">
      <c r="B18" s="172"/>
      <c r="C18" s="23"/>
      <c r="D18" s="5"/>
      <c r="E18" s="516"/>
      <c r="F18" s="516"/>
      <c r="G18" s="517"/>
      <c r="H18" s="518"/>
      <c r="I18" s="519"/>
      <c r="J18" s="520"/>
      <c r="K18" s="520"/>
      <c r="L18" s="520"/>
      <c r="M18" s="520"/>
      <c r="N18" s="520"/>
      <c r="O18" s="520"/>
      <c r="P18" s="520"/>
      <c r="Q18" s="521"/>
      <c r="R18" s="84"/>
      <c r="S18" s="172"/>
    </row>
    <row r="19" spans="2:19" s="32" customFormat="1" ht="30" customHeight="1">
      <c r="B19" s="172"/>
      <c r="C19" s="23"/>
      <c r="D19" s="5"/>
      <c r="E19" s="516"/>
      <c r="F19" s="516"/>
      <c r="G19" s="517"/>
      <c r="H19" s="518"/>
      <c r="I19" s="519"/>
      <c r="J19" s="520"/>
      <c r="K19" s="520"/>
      <c r="L19" s="520"/>
      <c r="M19" s="520"/>
      <c r="N19" s="520"/>
      <c r="O19" s="520"/>
      <c r="P19" s="520"/>
      <c r="Q19" s="521"/>
      <c r="R19" s="84"/>
      <c r="S19" s="172"/>
    </row>
    <row r="20" spans="2:19" s="32" customFormat="1" ht="30" customHeight="1">
      <c r="B20" s="172"/>
      <c r="C20" s="23"/>
      <c r="D20" s="5"/>
      <c r="E20" s="516"/>
      <c r="F20" s="516"/>
      <c r="G20" s="517"/>
      <c r="H20" s="518"/>
      <c r="I20" s="519"/>
      <c r="J20" s="520"/>
      <c r="K20" s="520"/>
      <c r="L20" s="520"/>
      <c r="M20" s="520"/>
      <c r="N20" s="520"/>
      <c r="O20" s="520"/>
      <c r="P20" s="520"/>
      <c r="Q20" s="521"/>
      <c r="R20" s="84"/>
      <c r="S20" s="172"/>
    </row>
    <row r="21" spans="2:19" s="32" customFormat="1" ht="30" customHeight="1">
      <c r="B21" s="172"/>
      <c r="C21" s="23"/>
      <c r="D21" s="5"/>
      <c r="E21" s="516"/>
      <c r="F21" s="516"/>
      <c r="G21" s="517"/>
      <c r="H21" s="518"/>
      <c r="I21" s="519"/>
      <c r="J21" s="520"/>
      <c r="K21" s="520"/>
      <c r="L21" s="520"/>
      <c r="M21" s="520"/>
      <c r="N21" s="520"/>
      <c r="O21" s="520"/>
      <c r="P21" s="520"/>
      <c r="Q21" s="521"/>
      <c r="R21" s="84"/>
      <c r="S21" s="172"/>
    </row>
    <row r="22" spans="2:19" s="32" customFormat="1" ht="30" customHeight="1">
      <c r="B22" s="172"/>
      <c r="C22" s="23"/>
      <c r="D22" s="5"/>
      <c r="E22" s="516"/>
      <c r="F22" s="516"/>
      <c r="G22" s="517"/>
      <c r="H22" s="518"/>
      <c r="I22" s="519"/>
      <c r="J22" s="520"/>
      <c r="K22" s="520"/>
      <c r="L22" s="520"/>
      <c r="M22" s="520"/>
      <c r="N22" s="520"/>
      <c r="O22" s="520"/>
      <c r="P22" s="520"/>
      <c r="Q22" s="521"/>
      <c r="R22" s="84"/>
      <c r="S22" s="172"/>
    </row>
    <row r="23" spans="2:19" s="32" customFormat="1" ht="30" customHeight="1">
      <c r="B23" s="172"/>
      <c r="C23" s="23"/>
      <c r="D23" s="5"/>
      <c r="E23" s="516"/>
      <c r="F23" s="516"/>
      <c r="G23" s="517"/>
      <c r="H23" s="518"/>
      <c r="I23" s="519"/>
      <c r="J23" s="520"/>
      <c r="K23" s="520"/>
      <c r="L23" s="520"/>
      <c r="M23" s="520"/>
      <c r="N23" s="520"/>
      <c r="O23" s="520"/>
      <c r="P23" s="520"/>
      <c r="Q23" s="521"/>
      <c r="R23" s="84"/>
      <c r="S23" s="172"/>
    </row>
    <row r="24" spans="2:19" s="32" customFormat="1" ht="30" customHeight="1">
      <c r="B24" s="172"/>
      <c r="C24" s="23"/>
      <c r="D24" s="5"/>
      <c r="E24" s="516"/>
      <c r="F24" s="516"/>
      <c r="G24" s="517"/>
      <c r="H24" s="518"/>
      <c r="I24" s="519"/>
      <c r="J24" s="520"/>
      <c r="K24" s="520"/>
      <c r="L24" s="520"/>
      <c r="M24" s="520"/>
      <c r="N24" s="520"/>
      <c r="O24" s="520"/>
      <c r="P24" s="520"/>
      <c r="Q24" s="521"/>
      <c r="R24" s="84"/>
      <c r="S24" s="172"/>
    </row>
    <row r="25" spans="2:19" s="32" customFormat="1" ht="30" customHeight="1">
      <c r="B25" s="172"/>
      <c r="C25" s="23"/>
      <c r="D25" s="5"/>
      <c r="E25" s="516"/>
      <c r="F25" s="516"/>
      <c r="G25" s="517"/>
      <c r="H25" s="518"/>
      <c r="I25" s="519"/>
      <c r="J25" s="520"/>
      <c r="K25" s="520"/>
      <c r="L25" s="520"/>
      <c r="M25" s="520"/>
      <c r="N25" s="520"/>
      <c r="O25" s="520"/>
      <c r="P25" s="520"/>
      <c r="Q25" s="521"/>
      <c r="R25" s="84"/>
      <c r="S25" s="172"/>
    </row>
    <row r="26" spans="2:19" s="32" customFormat="1" ht="30" customHeight="1">
      <c r="B26" s="172"/>
      <c r="C26" s="23"/>
      <c r="D26" s="5"/>
      <c r="E26" s="516"/>
      <c r="F26" s="516"/>
      <c r="G26" s="517"/>
      <c r="H26" s="518"/>
      <c r="I26" s="519"/>
      <c r="J26" s="520"/>
      <c r="K26" s="520"/>
      <c r="L26" s="520"/>
      <c r="M26" s="520"/>
      <c r="N26" s="520"/>
      <c r="O26" s="520"/>
      <c r="P26" s="520"/>
      <c r="Q26" s="521"/>
      <c r="R26" s="84"/>
      <c r="S26" s="172"/>
    </row>
    <row r="27" spans="2:19" s="32" customFormat="1" ht="30" customHeight="1">
      <c r="B27" s="172"/>
      <c r="C27" s="23"/>
      <c r="D27" s="5"/>
      <c r="E27" s="516"/>
      <c r="F27" s="516"/>
      <c r="G27" s="517"/>
      <c r="H27" s="518"/>
      <c r="I27" s="519"/>
      <c r="J27" s="520"/>
      <c r="K27" s="520"/>
      <c r="L27" s="520"/>
      <c r="M27" s="520"/>
      <c r="N27" s="520"/>
      <c r="O27" s="520"/>
      <c r="P27" s="520"/>
      <c r="Q27" s="521"/>
      <c r="R27" s="84"/>
      <c r="S27" s="172"/>
    </row>
    <row r="28" spans="2:19" s="32" customFormat="1" ht="30" customHeight="1">
      <c r="B28" s="172"/>
      <c r="C28" s="23"/>
      <c r="D28" s="5"/>
      <c r="E28" s="516"/>
      <c r="F28" s="516"/>
      <c r="G28" s="517"/>
      <c r="H28" s="518"/>
      <c r="I28" s="519"/>
      <c r="J28" s="520"/>
      <c r="K28" s="520"/>
      <c r="L28" s="520"/>
      <c r="M28" s="520"/>
      <c r="N28" s="520"/>
      <c r="O28" s="520"/>
      <c r="P28" s="520"/>
      <c r="Q28" s="521"/>
      <c r="R28" s="84"/>
      <c r="S28" s="172"/>
    </row>
    <row r="29" spans="2:19" s="32" customFormat="1" ht="30" customHeight="1">
      <c r="B29" s="172"/>
      <c r="C29" s="23"/>
      <c r="D29" s="5"/>
      <c r="E29" s="516"/>
      <c r="F29" s="516"/>
      <c r="G29" s="517"/>
      <c r="H29" s="518"/>
      <c r="I29" s="519"/>
      <c r="J29" s="520"/>
      <c r="K29" s="520"/>
      <c r="L29" s="520"/>
      <c r="M29" s="520"/>
      <c r="N29" s="520"/>
      <c r="O29" s="520"/>
      <c r="P29" s="520"/>
      <c r="Q29" s="521"/>
      <c r="R29" s="84"/>
      <c r="S29" s="172"/>
    </row>
    <row r="30" spans="2:19" s="32" customFormat="1" ht="30" customHeight="1">
      <c r="B30" s="172"/>
      <c r="C30" s="23"/>
      <c r="D30" s="5"/>
      <c r="E30" s="516"/>
      <c r="F30" s="516"/>
      <c r="G30" s="517"/>
      <c r="H30" s="518"/>
      <c r="I30" s="519"/>
      <c r="J30" s="520"/>
      <c r="K30" s="520"/>
      <c r="L30" s="520"/>
      <c r="M30" s="520"/>
      <c r="N30" s="520"/>
      <c r="O30" s="520"/>
      <c r="P30" s="520"/>
      <c r="Q30" s="521"/>
      <c r="R30" s="84"/>
      <c r="S30" s="172"/>
    </row>
    <row r="31" spans="2:19" s="32" customFormat="1" ht="30" customHeight="1">
      <c r="B31" s="172"/>
      <c r="C31" s="23"/>
      <c r="D31" s="5"/>
      <c r="E31" s="516"/>
      <c r="F31" s="516"/>
      <c r="G31" s="522"/>
      <c r="H31" s="523"/>
      <c r="I31" s="519"/>
      <c r="J31" s="520"/>
      <c r="K31" s="520"/>
      <c r="L31" s="520"/>
      <c r="M31" s="520"/>
      <c r="N31" s="520"/>
      <c r="O31" s="520"/>
      <c r="P31" s="520"/>
      <c r="Q31" s="521"/>
      <c r="R31" s="84"/>
      <c r="S31" s="172"/>
    </row>
    <row r="32" spans="2:19" s="32" customFormat="1" ht="30" customHeight="1">
      <c r="B32" s="172"/>
      <c r="C32" s="23"/>
      <c r="D32" s="5"/>
      <c r="E32" s="516"/>
      <c r="F32" s="516"/>
      <c r="G32" s="517"/>
      <c r="H32" s="518"/>
      <c r="I32" s="519"/>
      <c r="J32" s="520"/>
      <c r="K32" s="520"/>
      <c r="L32" s="520"/>
      <c r="M32" s="520"/>
      <c r="N32" s="520"/>
      <c r="O32" s="520"/>
      <c r="P32" s="520"/>
      <c r="Q32" s="521"/>
      <c r="R32" s="84"/>
      <c r="S32" s="172"/>
    </row>
    <row r="33" spans="2:19" s="32" customFormat="1" ht="30" customHeight="1">
      <c r="B33" s="172"/>
      <c r="C33" s="23"/>
      <c r="D33" s="5"/>
      <c r="E33" s="516"/>
      <c r="F33" s="516"/>
      <c r="G33" s="517"/>
      <c r="H33" s="518"/>
      <c r="I33" s="519"/>
      <c r="J33" s="520"/>
      <c r="K33" s="520"/>
      <c r="L33" s="520"/>
      <c r="M33" s="520"/>
      <c r="N33" s="520"/>
      <c r="O33" s="520"/>
      <c r="P33" s="520"/>
      <c r="Q33" s="521"/>
      <c r="R33" s="84"/>
      <c r="S33" s="172"/>
    </row>
    <row r="34" spans="2:19" s="32" customFormat="1" ht="30" customHeight="1">
      <c r="B34" s="172"/>
      <c r="C34" s="23"/>
      <c r="D34" s="5"/>
      <c r="E34" s="516"/>
      <c r="F34" s="516"/>
      <c r="G34" s="517"/>
      <c r="H34" s="518"/>
      <c r="I34" s="519"/>
      <c r="J34" s="520"/>
      <c r="K34" s="520"/>
      <c r="L34" s="520"/>
      <c r="M34" s="520"/>
      <c r="N34" s="520"/>
      <c r="O34" s="520"/>
      <c r="P34" s="520"/>
      <c r="Q34" s="521"/>
      <c r="R34" s="84"/>
      <c r="S34" s="172"/>
    </row>
    <row r="35" spans="2:19" s="32" customFormat="1" ht="30" customHeight="1">
      <c r="B35" s="172"/>
      <c r="C35" s="23"/>
      <c r="D35" s="5"/>
      <c r="E35" s="516"/>
      <c r="F35" s="516"/>
      <c r="G35" s="517"/>
      <c r="H35" s="518"/>
      <c r="I35" s="519"/>
      <c r="J35" s="520"/>
      <c r="K35" s="520"/>
      <c r="L35" s="520"/>
      <c r="M35" s="520"/>
      <c r="N35" s="520"/>
      <c r="O35" s="520"/>
      <c r="P35" s="520"/>
      <c r="Q35" s="521"/>
      <c r="R35" s="84"/>
      <c r="S35" s="172"/>
    </row>
    <row r="36" spans="2:19" s="32" customFormat="1" ht="30" customHeight="1">
      <c r="B36" s="172"/>
      <c r="C36" s="23"/>
      <c r="D36" s="5"/>
      <c r="E36" s="516"/>
      <c r="F36" s="516"/>
      <c r="G36" s="517"/>
      <c r="H36" s="518"/>
      <c r="I36" s="519"/>
      <c r="J36" s="520"/>
      <c r="K36" s="520"/>
      <c r="L36" s="520"/>
      <c r="M36" s="520"/>
      <c r="N36" s="520"/>
      <c r="O36" s="520"/>
      <c r="P36" s="520"/>
      <c r="Q36" s="521"/>
      <c r="R36" s="84"/>
      <c r="S36" s="172"/>
    </row>
    <row r="37" spans="2:19" s="32" customFormat="1" ht="30" customHeight="1">
      <c r="B37" s="172"/>
      <c r="C37" s="23"/>
      <c r="D37" s="5"/>
      <c r="E37" s="516"/>
      <c r="F37" s="516"/>
      <c r="G37" s="517"/>
      <c r="H37" s="518"/>
      <c r="I37" s="519"/>
      <c r="J37" s="520"/>
      <c r="K37" s="520"/>
      <c r="L37" s="520"/>
      <c r="M37" s="520"/>
      <c r="N37" s="520"/>
      <c r="O37" s="520"/>
      <c r="P37" s="520"/>
      <c r="Q37" s="521"/>
      <c r="R37" s="84"/>
      <c r="S37" s="172"/>
    </row>
    <row r="38" spans="2:19" s="32" customFormat="1" ht="30" customHeight="1">
      <c r="B38" s="172"/>
      <c r="C38" s="23"/>
      <c r="D38" s="5"/>
      <c r="E38" s="516"/>
      <c r="F38" s="516"/>
      <c r="G38" s="517"/>
      <c r="H38" s="518"/>
      <c r="I38" s="519"/>
      <c r="J38" s="520"/>
      <c r="K38" s="520"/>
      <c r="L38" s="520"/>
      <c r="M38" s="520"/>
      <c r="N38" s="520"/>
      <c r="O38" s="520"/>
      <c r="P38" s="520"/>
      <c r="Q38" s="521"/>
      <c r="R38" s="84"/>
      <c r="S38" s="172"/>
    </row>
    <row r="39" spans="2:19" s="32" customFormat="1" ht="30" customHeight="1">
      <c r="B39" s="172"/>
      <c r="C39" s="23"/>
      <c r="D39" s="5"/>
      <c r="E39" s="516"/>
      <c r="F39" s="516"/>
      <c r="G39" s="517"/>
      <c r="H39" s="518"/>
      <c r="I39" s="519"/>
      <c r="J39" s="520"/>
      <c r="K39" s="520"/>
      <c r="L39" s="520"/>
      <c r="M39" s="520"/>
      <c r="N39" s="520"/>
      <c r="O39" s="520"/>
      <c r="P39" s="520"/>
      <c r="Q39" s="521"/>
      <c r="R39" s="84"/>
      <c r="S39" s="172"/>
    </row>
    <row r="40" spans="2:19" s="32" customFormat="1" ht="30" customHeight="1">
      <c r="B40" s="172"/>
      <c r="C40" s="23"/>
      <c r="D40" s="5"/>
      <c r="E40" s="516"/>
      <c r="F40" s="516"/>
      <c r="G40" s="517"/>
      <c r="H40" s="518"/>
      <c r="I40" s="519"/>
      <c r="J40" s="520"/>
      <c r="K40" s="520"/>
      <c r="L40" s="520"/>
      <c r="M40" s="520"/>
      <c r="N40" s="520"/>
      <c r="O40" s="520"/>
      <c r="P40" s="520"/>
      <c r="Q40" s="521"/>
      <c r="R40" s="84"/>
      <c r="S40" s="172"/>
    </row>
    <row r="41" spans="2:19" s="32" customFormat="1" ht="30" customHeight="1">
      <c r="B41" s="172"/>
      <c r="C41" s="23"/>
      <c r="D41" s="5"/>
      <c r="E41" s="516"/>
      <c r="F41" s="516"/>
      <c r="G41" s="517"/>
      <c r="H41" s="518"/>
      <c r="I41" s="519"/>
      <c r="J41" s="520"/>
      <c r="K41" s="520"/>
      <c r="L41" s="520"/>
      <c r="M41" s="520"/>
      <c r="N41" s="520"/>
      <c r="O41" s="520"/>
      <c r="P41" s="520"/>
      <c r="Q41" s="521"/>
      <c r="R41" s="84"/>
      <c r="S41" s="172"/>
    </row>
    <row r="42" spans="2:19" s="32" customFormat="1" ht="30" customHeight="1">
      <c r="B42" s="172"/>
      <c r="C42" s="23"/>
      <c r="D42" s="5"/>
      <c r="E42" s="516"/>
      <c r="F42" s="516"/>
      <c r="G42" s="517"/>
      <c r="H42" s="518"/>
      <c r="I42" s="533"/>
      <c r="J42" s="534"/>
      <c r="K42" s="534"/>
      <c r="L42" s="534"/>
      <c r="M42" s="534"/>
      <c r="N42" s="534"/>
      <c r="O42" s="534"/>
      <c r="P42" s="534"/>
      <c r="Q42" s="535"/>
      <c r="R42" s="84"/>
      <c r="S42" s="172"/>
    </row>
    <row r="43" spans="2:19" s="32" customFormat="1" ht="30" customHeight="1">
      <c r="B43" s="172"/>
      <c r="C43" s="23"/>
      <c r="D43" s="5"/>
      <c r="E43" s="516"/>
      <c r="F43" s="516"/>
      <c r="G43" s="517"/>
      <c r="H43" s="518"/>
      <c r="I43" s="533"/>
      <c r="J43" s="534"/>
      <c r="K43" s="534"/>
      <c r="L43" s="534"/>
      <c r="M43" s="534"/>
      <c r="N43" s="534"/>
      <c r="O43" s="534"/>
      <c r="P43" s="534"/>
      <c r="Q43" s="535"/>
      <c r="R43" s="84"/>
      <c r="S43" s="172"/>
    </row>
    <row r="44" spans="2:19" s="32" customFormat="1" ht="30" customHeight="1">
      <c r="B44" s="172"/>
      <c r="C44" s="23"/>
      <c r="D44" s="5"/>
      <c r="E44" s="516"/>
      <c r="F44" s="516"/>
      <c r="G44" s="517"/>
      <c r="H44" s="518"/>
      <c r="I44" s="533"/>
      <c r="J44" s="534"/>
      <c r="K44" s="534"/>
      <c r="L44" s="534"/>
      <c r="M44" s="534"/>
      <c r="N44" s="534"/>
      <c r="O44" s="534"/>
      <c r="P44" s="534"/>
      <c r="Q44" s="535"/>
      <c r="R44" s="84"/>
      <c r="S44" s="172"/>
    </row>
    <row r="45" spans="2:19" s="32" customFormat="1" ht="30" customHeight="1">
      <c r="B45" s="172"/>
      <c r="C45" s="23"/>
      <c r="D45" s="5"/>
      <c r="E45" s="516"/>
      <c r="F45" s="516"/>
      <c r="G45" s="517"/>
      <c r="H45" s="518"/>
      <c r="I45" s="533"/>
      <c r="J45" s="534"/>
      <c r="K45" s="534"/>
      <c r="L45" s="534"/>
      <c r="M45" s="534"/>
      <c r="N45" s="534"/>
      <c r="O45" s="534"/>
      <c r="P45" s="534"/>
      <c r="Q45" s="535"/>
      <c r="R45" s="84"/>
      <c r="S45" s="172"/>
    </row>
    <row r="46" spans="2:19" s="32" customFormat="1" ht="30" customHeight="1">
      <c r="B46" s="172"/>
      <c r="C46" s="23"/>
      <c r="D46" s="5"/>
      <c r="E46" s="516"/>
      <c r="F46" s="516"/>
      <c r="G46" s="517"/>
      <c r="H46" s="518"/>
      <c r="I46" s="533"/>
      <c r="J46" s="534"/>
      <c r="K46" s="534"/>
      <c r="L46" s="534"/>
      <c r="M46" s="534"/>
      <c r="N46" s="534"/>
      <c r="O46" s="534"/>
      <c r="P46" s="534"/>
      <c r="Q46" s="535"/>
      <c r="R46" s="84"/>
      <c r="S46" s="172"/>
    </row>
    <row r="47" spans="2:19" s="32" customFormat="1" ht="30" customHeight="1">
      <c r="B47" s="172"/>
      <c r="C47" s="23"/>
      <c r="D47" s="5"/>
      <c r="E47" s="516"/>
      <c r="F47" s="516"/>
      <c r="G47" s="517"/>
      <c r="H47" s="518"/>
      <c r="I47" s="533"/>
      <c r="J47" s="534"/>
      <c r="K47" s="534"/>
      <c r="L47" s="534"/>
      <c r="M47" s="534"/>
      <c r="N47" s="534"/>
      <c r="O47" s="534"/>
      <c r="P47" s="534"/>
      <c r="Q47" s="535"/>
      <c r="R47" s="84"/>
      <c r="S47" s="172"/>
    </row>
    <row r="48" spans="2:19" s="32" customFormat="1" ht="30" customHeight="1">
      <c r="B48" s="172"/>
      <c r="C48" s="23"/>
      <c r="D48" s="5"/>
      <c r="E48" s="516"/>
      <c r="F48" s="516"/>
      <c r="G48" s="517"/>
      <c r="H48" s="518"/>
      <c r="I48" s="519"/>
      <c r="J48" s="520"/>
      <c r="K48" s="520"/>
      <c r="L48" s="520"/>
      <c r="M48" s="520"/>
      <c r="N48" s="520"/>
      <c r="O48" s="520"/>
      <c r="P48" s="520"/>
      <c r="Q48" s="521"/>
      <c r="R48" s="84"/>
      <c r="S48" s="172"/>
    </row>
    <row r="49" spans="2:19" ht="20.100000000000001" customHeight="1">
      <c r="B49" s="151"/>
      <c r="C49" s="26"/>
      <c r="D49" s="27"/>
      <c r="E49" s="27"/>
      <c r="F49" s="27"/>
      <c r="G49" s="27"/>
      <c r="H49" s="27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151"/>
    </row>
    <row r="50" spans="2:19" ht="20.100000000000001" customHeight="1">
      <c r="B50" s="151"/>
      <c r="C50" s="151"/>
      <c r="D50" s="173"/>
      <c r="E50" s="173"/>
      <c r="F50" s="173"/>
      <c r="G50" s="173"/>
      <c r="H50" s="173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</row>
    <row r="51" spans="2:19">
      <c r="D51" s="71"/>
      <c r="E51" s="71"/>
      <c r="F51" s="71"/>
      <c r="G51" s="71"/>
      <c r="H51" s="71"/>
    </row>
    <row r="52" spans="2:19">
      <c r="D52" s="71"/>
      <c r="E52" s="71"/>
      <c r="F52" s="71"/>
      <c r="G52" s="71"/>
      <c r="H52" s="71"/>
    </row>
    <row r="53" spans="2:19">
      <c r="D53" s="71"/>
      <c r="E53" s="71"/>
      <c r="F53" s="71"/>
      <c r="G53" s="71"/>
      <c r="H53" s="71"/>
    </row>
    <row r="54" spans="2:19">
      <c r="D54" s="71"/>
      <c r="E54" s="71"/>
      <c r="F54" s="71"/>
      <c r="G54" s="71"/>
      <c r="H54" s="71"/>
    </row>
    <row r="55" spans="2:19">
      <c r="D55" s="71"/>
      <c r="E55" s="71"/>
      <c r="F55" s="71"/>
      <c r="G55" s="71"/>
      <c r="H55" s="71"/>
    </row>
    <row r="56" spans="2:19">
      <c r="D56" s="71"/>
      <c r="E56" s="71"/>
      <c r="F56" s="71"/>
      <c r="G56" s="71"/>
      <c r="H56" s="71"/>
    </row>
    <row r="57" spans="2:19">
      <c r="D57" s="71"/>
      <c r="E57" s="71"/>
      <c r="F57" s="71"/>
      <c r="G57" s="71"/>
      <c r="H57" s="71"/>
    </row>
    <row r="58" spans="2:19">
      <c r="D58" s="71"/>
      <c r="E58" s="71"/>
      <c r="F58" s="71"/>
      <c r="G58" s="71"/>
      <c r="H58" s="71"/>
    </row>
    <row r="59" spans="2:19">
      <c r="D59" s="71"/>
      <c r="E59" s="71"/>
      <c r="F59" s="71"/>
      <c r="G59" s="71"/>
      <c r="H59" s="71"/>
    </row>
    <row r="60" spans="2:19">
      <c r="D60" s="71"/>
      <c r="E60" s="71"/>
      <c r="F60" s="71"/>
      <c r="G60" s="71"/>
      <c r="H60" s="71"/>
    </row>
    <row r="61" spans="2:19">
      <c r="D61" s="71"/>
      <c r="E61" s="71"/>
      <c r="F61" s="71"/>
      <c r="G61" s="71"/>
      <c r="H61" s="71"/>
    </row>
    <row r="62" spans="2:19">
      <c r="D62" s="71"/>
      <c r="E62" s="71"/>
      <c r="F62" s="71"/>
      <c r="G62" s="71"/>
      <c r="H62" s="71"/>
    </row>
    <row r="63" spans="2:19">
      <c r="D63" s="71"/>
      <c r="E63" s="71"/>
      <c r="F63" s="71"/>
      <c r="G63" s="71"/>
      <c r="H63" s="71"/>
    </row>
    <row r="64" spans="2:19">
      <c r="D64" s="71"/>
      <c r="E64" s="71"/>
      <c r="F64" s="71"/>
      <c r="G64" s="71"/>
      <c r="H64" s="71"/>
    </row>
    <row r="65" spans="4:8">
      <c r="D65" s="71"/>
      <c r="E65" s="71"/>
      <c r="F65" s="71"/>
      <c r="G65" s="71"/>
      <c r="H65" s="71"/>
    </row>
    <row r="66" spans="4:8">
      <c r="D66" s="71"/>
      <c r="E66" s="71"/>
      <c r="F66" s="71"/>
      <c r="G66" s="71"/>
      <c r="H66" s="71"/>
    </row>
  </sheetData>
  <sheetProtection algorithmName="SHA-512" hashValue="2MRmj3glNQ+HV3vzDYsfVrgSqV8hYXjUOhTdAAbsmBqE4MCgoLtmmz/0gk4FIGo6jYhvhFqqVEcnsm2LeOguCQ==" saltValue="KVnL+N3bWld/e1gNjNIsbA==" spinCount="100000" sheet="1" objects="1" scenarios="1" formatCells="0" selectLockedCells="1"/>
  <mergeCells count="131">
    <mergeCell ref="K5:M5"/>
    <mergeCell ref="F4:H4"/>
    <mergeCell ref="F5:H5"/>
    <mergeCell ref="G46:H46"/>
    <mergeCell ref="I42:Q42"/>
    <mergeCell ref="I43:Q43"/>
    <mergeCell ref="I44:Q44"/>
    <mergeCell ref="I45:Q45"/>
    <mergeCell ref="I46:Q46"/>
    <mergeCell ref="I9:Q9"/>
    <mergeCell ref="E17:F17"/>
    <mergeCell ref="G17:H17"/>
    <mergeCell ref="I17:Q17"/>
    <mergeCell ref="G11:H11"/>
    <mergeCell ref="I11:Q11"/>
    <mergeCell ref="E18:F18"/>
    <mergeCell ref="G18:H18"/>
    <mergeCell ref="I18:Q18"/>
    <mergeCell ref="E16:F16"/>
    <mergeCell ref="G16:H16"/>
    <mergeCell ref="I16:Q16"/>
    <mergeCell ref="E28:F28"/>
    <mergeCell ref="G28:H28"/>
    <mergeCell ref="I28:Q28"/>
    <mergeCell ref="I47:Q47"/>
    <mergeCell ref="E32:F32"/>
    <mergeCell ref="E33:F33"/>
    <mergeCell ref="E34:F34"/>
    <mergeCell ref="I37:Q37"/>
    <mergeCell ref="I38:Q38"/>
    <mergeCell ref="G37:H37"/>
    <mergeCell ref="G32:H32"/>
    <mergeCell ref="G33:H33"/>
    <mergeCell ref="G34:H34"/>
    <mergeCell ref="G35:H35"/>
    <mergeCell ref="G36:H36"/>
    <mergeCell ref="I32:Q32"/>
    <mergeCell ref="I33:Q33"/>
    <mergeCell ref="I34:Q34"/>
    <mergeCell ref="I35:Q35"/>
    <mergeCell ref="I36:Q36"/>
    <mergeCell ref="E38:F38"/>
    <mergeCell ref="G38:H38"/>
    <mergeCell ref="G40:H40"/>
    <mergeCell ref="G41:H41"/>
    <mergeCell ref="G48:H48"/>
    <mergeCell ref="I39:Q39"/>
    <mergeCell ref="I40:Q40"/>
    <mergeCell ref="I41:Q41"/>
    <mergeCell ref="E35:F35"/>
    <mergeCell ref="E37:F37"/>
    <mergeCell ref="E36:F36"/>
    <mergeCell ref="I48:Q48"/>
    <mergeCell ref="E39:F39"/>
    <mergeCell ref="E40:F40"/>
    <mergeCell ref="E41:F41"/>
    <mergeCell ref="E48:F48"/>
    <mergeCell ref="G39:H39"/>
    <mergeCell ref="E42:F42"/>
    <mergeCell ref="E43:F43"/>
    <mergeCell ref="E44:F44"/>
    <mergeCell ref="E45:F45"/>
    <mergeCell ref="E46:F46"/>
    <mergeCell ref="G42:H42"/>
    <mergeCell ref="G43:H43"/>
    <mergeCell ref="G44:H44"/>
    <mergeCell ref="G45:H45"/>
    <mergeCell ref="E47:F47"/>
    <mergeCell ref="G47:H47"/>
    <mergeCell ref="D3:Q3"/>
    <mergeCell ref="E14:F14"/>
    <mergeCell ref="G14:H14"/>
    <mergeCell ref="I14:Q14"/>
    <mergeCell ref="E15:F15"/>
    <mergeCell ref="G15:H15"/>
    <mergeCell ref="I15:Q15"/>
    <mergeCell ref="E12:F12"/>
    <mergeCell ref="G12:H12"/>
    <mergeCell ref="I12:Q12"/>
    <mergeCell ref="E13:F13"/>
    <mergeCell ref="G13:H13"/>
    <mergeCell ref="I13:Q13"/>
    <mergeCell ref="L4:M4"/>
    <mergeCell ref="D6:Q6"/>
    <mergeCell ref="E8:F8"/>
    <mergeCell ref="E10:F10"/>
    <mergeCell ref="G10:H10"/>
    <mergeCell ref="I10:Q10"/>
    <mergeCell ref="G8:H8"/>
    <mergeCell ref="I8:Q8"/>
    <mergeCell ref="E9:F9"/>
    <mergeCell ref="G9:H9"/>
    <mergeCell ref="E11:F11"/>
    <mergeCell ref="E29:F29"/>
    <mergeCell ref="G29:H29"/>
    <mergeCell ref="I29:Q29"/>
    <mergeCell ref="E19:F19"/>
    <mergeCell ref="G19:H19"/>
    <mergeCell ref="I19:Q19"/>
    <mergeCell ref="E20:F20"/>
    <mergeCell ref="G20:H20"/>
    <mergeCell ref="I20:Q20"/>
    <mergeCell ref="E26:F26"/>
    <mergeCell ref="G26:H26"/>
    <mergeCell ref="I26:Q26"/>
    <mergeCell ref="G25:H25"/>
    <mergeCell ref="I25:Q25"/>
    <mergeCell ref="N5:Q5"/>
    <mergeCell ref="N4:Q4"/>
    <mergeCell ref="E30:F30"/>
    <mergeCell ref="G30:H30"/>
    <mergeCell ref="I30:Q30"/>
    <mergeCell ref="E31:F31"/>
    <mergeCell ref="G31:H31"/>
    <mergeCell ref="I31:Q31"/>
    <mergeCell ref="E21:F21"/>
    <mergeCell ref="G21:H21"/>
    <mergeCell ref="I21:Q21"/>
    <mergeCell ref="E22:F22"/>
    <mergeCell ref="G22:H22"/>
    <mergeCell ref="I22:Q22"/>
    <mergeCell ref="E23:F23"/>
    <mergeCell ref="G23:H23"/>
    <mergeCell ref="I23:Q23"/>
    <mergeCell ref="E24:F24"/>
    <mergeCell ref="G24:H24"/>
    <mergeCell ref="I24:Q24"/>
    <mergeCell ref="E25:F25"/>
    <mergeCell ref="E27:F27"/>
    <mergeCell ref="G27:H27"/>
    <mergeCell ref="I27:Q27"/>
  </mergeCells>
  <pageMargins left="0.27559055118110237" right="0.11811023622047245" top="0.47244094488188981" bottom="0.31496062992125984" header="0.11811023622047245" footer="0"/>
  <pageSetup paperSize="9" orientation="portrait" blackAndWhite="1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36</vt:i4>
      </vt:variant>
      <vt:variant>
        <vt:lpstr>ช่วงที่มีชื่อ</vt:lpstr>
      </vt:variant>
      <vt:variant>
        <vt:i4>37</vt:i4>
      </vt:variant>
    </vt:vector>
  </HeadingPairs>
  <TitlesOfParts>
    <vt:vector size="73" baseType="lpstr">
      <vt:lpstr>Menu1</vt:lpstr>
      <vt:lpstr>Menu</vt:lpstr>
      <vt:lpstr>ปกปพ5</vt:lpstr>
      <vt:lpstr>ข้อมูลพื้นฐาน</vt:lpstr>
      <vt:lpstr>ข้อมูลนร.1</vt:lpstr>
      <vt:lpstr>ข้อมูลนร.2</vt:lpstr>
      <vt:lpstr>ข้อมูลนร.3</vt:lpstr>
      <vt:lpstr>คำอธิบายรายวิชา</vt:lpstr>
      <vt:lpstr>มาตรฐาน</vt:lpstr>
      <vt:lpstr>SS</vt:lpstr>
      <vt:lpstr>พค</vt:lpstr>
      <vt:lpstr>มิย</vt:lpstr>
      <vt:lpstr>กค</vt:lpstr>
      <vt:lpstr>สค</vt:lpstr>
      <vt:lpstr>กย</vt:lpstr>
      <vt:lpstr>ตค</vt:lpstr>
      <vt:lpstr>พย</vt:lpstr>
      <vt:lpstr>ธค</vt:lpstr>
      <vt:lpstr>มค</vt:lpstr>
      <vt:lpstr>กพ</vt:lpstr>
      <vt:lpstr>มีค</vt:lpstr>
      <vt:lpstr>สรุปเวลาเรียน</vt:lpstr>
      <vt:lpstr>คะแนน1</vt:lpstr>
      <vt:lpstr>คะแนน2</vt:lpstr>
      <vt:lpstr>สรุปคะแนน</vt:lpstr>
      <vt:lpstr>ประเมินตัวชี้วัด  </vt:lpstr>
      <vt:lpstr>คุณลักษณะ</vt:lpstr>
      <vt:lpstr>การอ่าน</vt:lpstr>
      <vt:lpstr>Pสรุปคะแนน</vt:lpstr>
      <vt:lpstr>Pสรุปผลการเรียน</vt:lpstr>
      <vt:lpstr>Pตัวชี้วัด</vt:lpstr>
      <vt:lpstr>Pการอ่าน</vt:lpstr>
      <vt:lpstr>Pคุณลักษณะฯ </vt:lpstr>
      <vt:lpstr>Pแผนภูมิ1</vt:lpstr>
      <vt:lpstr>เกณฑ์การประเมิน</vt:lpstr>
      <vt:lpstr>Sheet1</vt:lpstr>
      <vt:lpstr>Pการอ่าน!Print_Area</vt:lpstr>
      <vt:lpstr>'Pคุณลักษณะฯ '!Print_Area</vt:lpstr>
      <vt:lpstr>Pตัวชี้วัด!Print_Area</vt:lpstr>
      <vt:lpstr>Pแผนภูมิ1!Print_Area</vt:lpstr>
      <vt:lpstr>Pสรุปคะแนน!Print_Area</vt:lpstr>
      <vt:lpstr>Pสรุปผลการเรียน!Print_Area</vt:lpstr>
      <vt:lpstr>กค!Print_Area</vt:lpstr>
      <vt:lpstr>กพ!Print_Area</vt:lpstr>
      <vt:lpstr>กย!Print_Area</vt:lpstr>
      <vt:lpstr>การอ่าน!Print_Area</vt:lpstr>
      <vt:lpstr>เกณฑ์การประเมิน!Print_Area</vt:lpstr>
      <vt:lpstr>ข้อมูลนร.2!Print_Area</vt:lpstr>
      <vt:lpstr>ข้อมูลนร.3!Print_Area</vt:lpstr>
      <vt:lpstr>คะแนน1!Print_Area</vt:lpstr>
      <vt:lpstr>คะแนน2!Print_Area</vt:lpstr>
      <vt:lpstr>คำอธิบายรายวิชา!Print_Area</vt:lpstr>
      <vt:lpstr>คุณลักษณะ!Print_Area</vt:lpstr>
      <vt:lpstr>ตค!Print_Area</vt:lpstr>
      <vt:lpstr>ธค!Print_Area</vt:lpstr>
      <vt:lpstr>ปกปพ5!Print_Area</vt:lpstr>
      <vt:lpstr>'ประเมินตัวชี้วัด  '!Print_Area</vt:lpstr>
      <vt:lpstr>พค!Print_Area</vt:lpstr>
      <vt:lpstr>พย!Print_Area</vt:lpstr>
      <vt:lpstr>มค!Print_Area</vt:lpstr>
      <vt:lpstr>มาตรฐาน!Print_Area</vt:lpstr>
      <vt:lpstr>มิย!Print_Area</vt:lpstr>
      <vt:lpstr>มีค!Print_Area</vt:lpstr>
      <vt:lpstr>สค!Print_Area</vt:lpstr>
      <vt:lpstr>สรุปคะแนน!Print_Area</vt:lpstr>
      <vt:lpstr>สรุปเวลาเรียน!Print_Area</vt:lpstr>
      <vt:lpstr>Pตัวชี้วัด!Print_Titles</vt:lpstr>
      <vt:lpstr>Pสรุปคะแนน!Print_Titles</vt:lpstr>
      <vt:lpstr>คะแนน1!Print_Titles</vt:lpstr>
      <vt:lpstr>คะแนน2!Print_Titles</vt:lpstr>
      <vt:lpstr>'ประเมินตัวชี้วัด  '!Print_Titles</vt:lpstr>
      <vt:lpstr>มาตรฐาน!Print_Titles</vt:lpstr>
      <vt:lpstr>สรุปคะแนน!Print_Titles</vt:lpstr>
    </vt:vector>
  </TitlesOfParts>
  <Company>Windows 10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ปพ.5 รายวิชา (100)</dc:title>
  <dc:creator>สื่อบ้านครูปุยฝ้าย</dc:creator>
  <cp:lastModifiedBy>Windows 10</cp:lastModifiedBy>
  <cp:lastPrinted>2024-02-02T04:10:48Z</cp:lastPrinted>
  <dcterms:created xsi:type="dcterms:W3CDTF">2022-03-21T07:56:39Z</dcterms:created>
  <dcterms:modified xsi:type="dcterms:W3CDTF">2024-03-05T12:32:06Z</dcterms:modified>
</cp:coreProperties>
</file>